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checkCompatibility="1"/>
  <mc:AlternateContent xmlns:mc="http://schemas.openxmlformats.org/markup-compatibility/2006">
    <mc:Choice Requires="x15">
      <x15ac:absPath xmlns:x15ac="http://schemas.microsoft.com/office/spreadsheetml/2010/11/ac" url="\\IPFSV01\Per00$\87613\My Documents\"/>
    </mc:Choice>
  </mc:AlternateContent>
  <workbookProtection workbookAlgorithmName="SHA-512" workbookHashValue="HeTCYlxqztK48inQ2hisal9O6MTiDegK9tQdbdnwn9w6aXK0GAUz5xgXn7eUfPjPf61+LwgPvRQO9CKSgu/MJg==" workbookSaltValue="7NB3D3iW8QpE8Jb7vCkRRQ==" workbookSpinCount="100000" lockStructure="1"/>
  <bookViews>
    <workbookView xWindow="0" yWindow="0" windowWidth="20490" windowHeight="7530" firstSheet="2" activeTab="2"/>
  </bookViews>
  <sheets>
    <sheet name="集計入力用" sheetId="7" state="hidden" r:id="rId1"/>
    <sheet name="受付状況・補正内容" sheetId="9" state="hidden" r:id="rId2"/>
    <sheet name="事故報告書" sheetId="5" r:id="rId3"/>
    <sheet name="データ整理" sheetId="6" state="hidden" r:id="rId4"/>
    <sheet name="点検用" sheetId="8" state="hidden" r:id="rId5"/>
  </sheets>
  <definedNames>
    <definedName name="_xlnm.Print_Area" localSheetId="2">事故報告書!$A$1:$P$52</definedName>
    <definedName name="図形">INDIRECT(データ整理!$AA$3)</definedName>
    <definedName name="非表示">データ整理!$O$4:$Y$4</definedName>
    <definedName name="表示">データ整理!$O$3:$Y$3</definedName>
  </definedNames>
  <calcPr calcId="162913"/>
</workbook>
</file>

<file path=xl/calcChain.xml><?xml version="1.0" encoding="utf-8"?>
<calcChain xmlns="http://schemas.openxmlformats.org/spreadsheetml/2006/main">
  <c r="C13" i="7" l="1"/>
  <c r="B13" i="7"/>
  <c r="J4" i="7" l="1"/>
  <c r="I4" i="7"/>
  <c r="B2" i="9" l="1"/>
  <c r="O3" i="5"/>
  <c r="A2" i="9" l="1"/>
  <c r="M5" i="5"/>
  <c r="C3" i="7" l="1"/>
  <c r="E4" i="7" s="1"/>
  <c r="B2" i="5" l="1"/>
  <c r="C42" i="8" l="1"/>
  <c r="AA3" i="6"/>
  <c r="C2" i="8" l="1"/>
  <c r="B8" i="7" l="1"/>
  <c r="T40" i="5"/>
  <c r="S40" i="5"/>
  <c r="R40" i="5"/>
  <c r="Q40" i="5"/>
  <c r="T39" i="5"/>
  <c r="S39" i="5"/>
  <c r="R39" i="5"/>
  <c r="Q39" i="5"/>
  <c r="T38" i="5"/>
  <c r="S38" i="5"/>
  <c r="R38" i="5"/>
  <c r="Q38" i="5"/>
  <c r="T37" i="5"/>
  <c r="S37" i="5"/>
  <c r="R37" i="5"/>
  <c r="Q37" i="5"/>
  <c r="T36" i="5"/>
  <c r="S36" i="5"/>
  <c r="R36" i="5"/>
  <c r="Q36" i="5"/>
  <c r="T35" i="5"/>
  <c r="S35" i="5"/>
  <c r="R35" i="5"/>
  <c r="Q35" i="5"/>
  <c r="T34" i="5"/>
  <c r="S34" i="5"/>
  <c r="R34" i="5"/>
  <c r="Q34" i="5"/>
  <c r="T33" i="5"/>
  <c r="S33" i="5"/>
  <c r="R33" i="5"/>
  <c r="Q33" i="5"/>
  <c r="T32" i="5"/>
  <c r="S32" i="5"/>
  <c r="R32" i="5"/>
  <c r="Q32" i="5"/>
  <c r="T31" i="5"/>
  <c r="S31" i="5"/>
  <c r="R31" i="5"/>
  <c r="Q31" i="5"/>
  <c r="T30" i="5"/>
  <c r="S30" i="5"/>
  <c r="R30" i="5"/>
  <c r="Q30" i="5"/>
  <c r="T29" i="5"/>
  <c r="S29" i="5"/>
  <c r="R29" i="5"/>
  <c r="Q29" i="5"/>
  <c r="T28" i="5"/>
  <c r="S28" i="5"/>
  <c r="R28" i="5"/>
  <c r="Q28" i="5"/>
  <c r="T27" i="5"/>
  <c r="S27" i="5"/>
  <c r="R27" i="5"/>
  <c r="Q27" i="5"/>
  <c r="T26" i="5"/>
  <c r="S26" i="5"/>
  <c r="R26" i="5"/>
  <c r="Q26" i="5"/>
  <c r="T25" i="5"/>
  <c r="S25" i="5"/>
  <c r="R25" i="5"/>
  <c r="Q25" i="5"/>
  <c r="T24" i="5"/>
  <c r="S24" i="5"/>
  <c r="R24" i="5"/>
  <c r="Q24" i="5"/>
  <c r="T23" i="5"/>
  <c r="S23" i="5"/>
  <c r="R23" i="5"/>
  <c r="Q23" i="5"/>
  <c r="T22" i="5"/>
  <c r="S22" i="5"/>
  <c r="R22" i="5"/>
  <c r="Q22" i="5"/>
  <c r="T21" i="5"/>
  <c r="S21" i="5"/>
  <c r="R21" i="5"/>
  <c r="Q21" i="5"/>
  <c r="T20" i="5"/>
  <c r="S20" i="5"/>
  <c r="R20" i="5"/>
  <c r="Q20" i="5"/>
  <c r="T19" i="5"/>
  <c r="S19" i="5"/>
  <c r="R19" i="5"/>
  <c r="Q19" i="5"/>
  <c r="T18" i="5"/>
  <c r="S18" i="5"/>
  <c r="R18" i="5"/>
  <c r="Q18" i="5"/>
  <c r="T17" i="5"/>
  <c r="S17" i="5"/>
  <c r="R17" i="5"/>
  <c r="Q17" i="5"/>
  <c r="T16" i="5"/>
  <c r="S16" i="5"/>
  <c r="R16" i="5"/>
  <c r="Q16" i="5"/>
  <c r="T15" i="5"/>
  <c r="S15" i="5"/>
  <c r="R15" i="5"/>
  <c r="Q15" i="5"/>
  <c r="T14" i="5"/>
  <c r="S14" i="5"/>
  <c r="R14" i="5"/>
  <c r="Q14" i="5"/>
  <c r="T13" i="5"/>
  <c r="S13" i="5"/>
  <c r="R13" i="5"/>
  <c r="Q13" i="5"/>
  <c r="T12" i="5"/>
  <c r="S12" i="5"/>
  <c r="R12" i="5"/>
  <c r="Q12" i="5"/>
  <c r="T11" i="5"/>
  <c r="S11" i="5"/>
  <c r="R11" i="5"/>
  <c r="Q11" i="5"/>
  <c r="T10" i="5"/>
  <c r="S10" i="5"/>
  <c r="R10" i="5"/>
  <c r="Q10" i="5"/>
  <c r="T9" i="5"/>
  <c r="S9" i="5"/>
  <c r="R9" i="5"/>
  <c r="Q9" i="5"/>
  <c r="T8" i="5"/>
  <c r="S8" i="5"/>
  <c r="R8" i="5"/>
  <c r="Q8" i="5"/>
  <c r="T7" i="5"/>
  <c r="S7" i="5"/>
  <c r="R7" i="5"/>
  <c r="Q7" i="5"/>
  <c r="T6" i="5"/>
  <c r="S6" i="5"/>
  <c r="R6" i="5"/>
  <c r="C45" i="8" l="1"/>
  <c r="C44" i="8"/>
  <c r="C43" i="8"/>
  <c r="C41" i="8"/>
  <c r="C40" i="8"/>
  <c r="C39" i="8"/>
  <c r="C38" i="8"/>
  <c r="C37" i="8"/>
  <c r="C36" i="8"/>
  <c r="C35" i="8"/>
  <c r="C34" i="8"/>
  <c r="C33" i="8"/>
  <c r="C32" i="8"/>
  <c r="C31" i="8"/>
  <c r="C30" i="8"/>
  <c r="C29" i="8"/>
  <c r="C28" i="8"/>
  <c r="C27" i="8"/>
  <c r="C26" i="8"/>
  <c r="C25" i="8"/>
  <c r="C30" i="5"/>
  <c r="C28" i="5"/>
  <c r="C24" i="8"/>
  <c r="C23" i="8"/>
  <c r="C22" i="8" l="1"/>
  <c r="C21" i="8"/>
  <c r="C20" i="8"/>
  <c r="C19" i="8"/>
  <c r="C18" i="8"/>
  <c r="C17" i="8"/>
  <c r="C16" i="8"/>
  <c r="C15" i="8"/>
  <c r="C14" i="8"/>
  <c r="C13" i="8"/>
  <c r="C12" i="8"/>
  <c r="C11" i="8"/>
  <c r="C10" i="8"/>
  <c r="C9" i="8"/>
  <c r="C7" i="8"/>
  <c r="C6" i="8"/>
  <c r="C5" i="8"/>
  <c r="C4" i="8"/>
  <c r="C3" i="8"/>
  <c r="C6" i="7"/>
  <c r="H4" i="7" s="1"/>
  <c r="B15" i="7" l="1"/>
  <c r="C17" i="7"/>
  <c r="B12" i="7"/>
  <c r="B11" i="7"/>
  <c r="C9" i="7"/>
  <c r="K4" i="7" s="1"/>
  <c r="C15" i="7" l="1"/>
  <c r="Q4" i="7" s="1"/>
  <c r="C8" i="8"/>
  <c r="B53" i="5" s="1"/>
  <c r="S4" i="7"/>
  <c r="B38" i="8"/>
  <c r="B41" i="8"/>
  <c r="B37" i="8"/>
  <c r="B44" i="8"/>
  <c r="B43" i="8"/>
  <c r="B42" i="8"/>
  <c r="B45" i="8"/>
  <c r="B40" i="8"/>
  <c r="B39" i="8"/>
  <c r="B10" i="7"/>
  <c r="B7" i="7"/>
  <c r="C5" i="7"/>
  <c r="G4" i="7" s="1"/>
  <c r="M2" i="5" l="1"/>
  <c r="Q4" i="5"/>
  <c r="A1" i="7"/>
  <c r="B14" i="8"/>
  <c r="B6" i="8"/>
  <c r="B4" i="8"/>
  <c r="B26" i="8"/>
  <c r="B30" i="8"/>
  <c r="C14" i="7" l="1"/>
  <c r="P4" i="7" s="1"/>
  <c r="O4" i="7"/>
  <c r="B5" i="8"/>
  <c r="B15" i="8"/>
  <c r="B24" i="8"/>
  <c r="B16" i="8"/>
  <c r="B33" i="8"/>
  <c r="B36" i="8"/>
  <c r="B3" i="8"/>
  <c r="B10" i="8"/>
  <c r="B20" i="8"/>
  <c r="B7" i="8"/>
  <c r="B17" i="8"/>
  <c r="B27" i="8"/>
  <c r="B13" i="8"/>
  <c r="B23" i="8"/>
  <c r="B11" i="8"/>
  <c r="B21" i="8"/>
  <c r="B31" i="8"/>
  <c r="B34" i="8"/>
  <c r="B8" i="8"/>
  <c r="B18" i="8"/>
  <c r="B28" i="8"/>
  <c r="B25" i="8"/>
  <c r="B35" i="8"/>
  <c r="B2" i="8"/>
  <c r="B12" i="8"/>
  <c r="B22" i="8"/>
  <c r="B32" i="8"/>
  <c r="B9" i="8"/>
  <c r="B19" i="8"/>
  <c r="B29" i="8"/>
  <c r="B4" i="7"/>
  <c r="C4" i="7" s="1"/>
  <c r="F4" i="7" s="1"/>
  <c r="C12" i="7"/>
  <c r="N4" i="7" s="1"/>
  <c r="C11" i="7"/>
  <c r="M4" i="7" s="1"/>
  <c r="J2" i="8" l="1"/>
  <c r="J3" i="8"/>
  <c r="J13" i="8"/>
  <c r="J23" i="8"/>
  <c r="J33" i="8"/>
  <c r="J43" i="8"/>
  <c r="J10" i="8"/>
  <c r="J20" i="8"/>
  <c r="J30" i="8"/>
  <c r="J40" i="8"/>
  <c r="J4" i="8"/>
  <c r="J14" i="8"/>
  <c r="J24" i="8"/>
  <c r="J34" i="8"/>
  <c r="J44" i="8"/>
  <c r="J5" i="8"/>
  <c r="J15" i="8"/>
  <c r="J25" i="8"/>
  <c r="J35" i="8"/>
  <c r="J45" i="8"/>
  <c r="J6" i="8"/>
  <c r="J16" i="8"/>
  <c r="J26" i="8"/>
  <c r="J36" i="8"/>
  <c r="J9" i="8"/>
  <c r="J19" i="8"/>
  <c r="J29" i="8"/>
  <c r="J39" i="8"/>
  <c r="J11" i="8"/>
  <c r="J21" i="8"/>
  <c r="J31" i="8"/>
  <c r="J41" i="8"/>
  <c r="J12" i="8"/>
  <c r="J22" i="8"/>
  <c r="J32" i="8"/>
  <c r="J42" i="8"/>
  <c r="J7" i="8"/>
  <c r="J17" i="8"/>
  <c r="J27" i="8"/>
  <c r="J37" i="8"/>
  <c r="J8" i="8"/>
  <c r="J18" i="8"/>
  <c r="J28" i="8"/>
  <c r="J38" i="8"/>
  <c r="C10" i="7"/>
  <c r="C16" i="7" l="1"/>
  <c r="R4" i="7" s="1"/>
  <c r="L4" i="7"/>
  <c r="Q6" i="5"/>
</calcChain>
</file>

<file path=xl/comments1.xml><?xml version="1.0" encoding="utf-8"?>
<comments xmlns="http://schemas.openxmlformats.org/spreadsheetml/2006/main">
  <authors>
    <author>87613</author>
  </authors>
  <commentList>
    <comment ref="C1" authorId="0" shapeId="0">
      <text>
        <r>
          <rPr>
            <b/>
            <sz val="9"/>
            <color indexed="81"/>
            <rFont val="MS P ゴシック"/>
            <family val="3"/>
            <charset val="128"/>
          </rPr>
          <t>不備の時1</t>
        </r>
      </text>
    </comment>
  </commentList>
</comments>
</file>

<file path=xl/sharedStrings.xml><?xml version="1.0" encoding="utf-8"?>
<sst xmlns="http://schemas.openxmlformats.org/spreadsheetml/2006/main" count="332" uniqueCount="288">
  <si>
    <t>死亡に至った場合
死亡年月日</t>
    <rPh sb="0" eb="2">
      <t>シボウ</t>
    </rPh>
    <rPh sb="3" eb="4">
      <t>イタ</t>
    </rPh>
    <rPh sb="6" eb="8">
      <t>バアイ</t>
    </rPh>
    <rPh sb="9" eb="11">
      <t>シボウ</t>
    </rPh>
    <rPh sb="11" eb="14">
      <t>ネンガッピ</t>
    </rPh>
    <phoneticPr fontId="1"/>
  </si>
  <si>
    <t>西暦</t>
    <rPh sb="0" eb="2">
      <t>セイレキ</t>
    </rPh>
    <phoneticPr fontId="1"/>
  </si>
  <si>
    <t>年</t>
    <rPh sb="0" eb="1">
      <t>ネン</t>
    </rPh>
    <phoneticPr fontId="1"/>
  </si>
  <si>
    <t>月</t>
    <rPh sb="0" eb="1">
      <t>ツキ</t>
    </rPh>
    <phoneticPr fontId="1"/>
  </si>
  <si>
    <t>日</t>
    <rPh sb="0" eb="1">
      <t>ニチ</t>
    </rPh>
    <phoneticPr fontId="1"/>
  </si>
  <si>
    <t>時</t>
    <rPh sb="0" eb="1">
      <t>ジ</t>
    </rPh>
    <phoneticPr fontId="1"/>
  </si>
  <si>
    <t>その他（</t>
    <rPh sb="2" eb="3">
      <t>タ</t>
    </rPh>
    <phoneticPr fontId="1"/>
  </si>
  <si>
    <t>）</t>
    <phoneticPr fontId="1"/>
  </si>
  <si>
    <t>2事業所の概要</t>
    <rPh sb="1" eb="4">
      <t>ジギョウショ</t>
    </rPh>
    <rPh sb="5" eb="7">
      <t>ガイヨウ</t>
    </rPh>
    <phoneticPr fontId="1"/>
  </si>
  <si>
    <t>法人名</t>
    <rPh sb="0" eb="2">
      <t>ホウジン</t>
    </rPh>
    <rPh sb="2" eb="3">
      <t>メイ</t>
    </rPh>
    <phoneticPr fontId="1"/>
  </si>
  <si>
    <t>事業所（施設）名</t>
    <rPh sb="0" eb="3">
      <t>ジギョウショ</t>
    </rPh>
    <rPh sb="4" eb="6">
      <t>シセツ</t>
    </rPh>
    <rPh sb="7" eb="8">
      <t>メイ</t>
    </rPh>
    <phoneticPr fontId="1"/>
  </si>
  <si>
    <t>事業所番号</t>
    <rPh sb="0" eb="2">
      <t>ジギョウ</t>
    </rPh>
    <rPh sb="2" eb="3">
      <t>ショ</t>
    </rPh>
    <rPh sb="3" eb="5">
      <t>バンゴウ</t>
    </rPh>
    <phoneticPr fontId="1"/>
  </si>
  <si>
    <t>所在地</t>
    <rPh sb="0" eb="3">
      <t>ショザイチ</t>
    </rPh>
    <phoneticPr fontId="1"/>
  </si>
  <si>
    <t>氏名</t>
    <rPh sb="0" eb="2">
      <t>シメイ</t>
    </rPh>
    <phoneticPr fontId="1"/>
  </si>
  <si>
    <t>3対象者</t>
    <rPh sb="1" eb="4">
      <t>タイショウシャ</t>
    </rPh>
    <phoneticPr fontId="1"/>
  </si>
  <si>
    <t>氏名・年齢・性別</t>
    <rPh sb="0" eb="2">
      <t>シメイ</t>
    </rPh>
    <rPh sb="3" eb="5">
      <t>ネンレイ</t>
    </rPh>
    <rPh sb="6" eb="8">
      <t>セイベツ</t>
    </rPh>
    <phoneticPr fontId="1"/>
  </si>
  <si>
    <t>年齢</t>
    <rPh sb="0" eb="2">
      <t>ネンレイ</t>
    </rPh>
    <phoneticPr fontId="1"/>
  </si>
  <si>
    <t>性別：</t>
    <rPh sb="0" eb="2">
      <t>セイベツ</t>
    </rPh>
    <phoneticPr fontId="1"/>
  </si>
  <si>
    <t>保険者</t>
    <rPh sb="0" eb="3">
      <t>ホケンシャ</t>
    </rPh>
    <phoneticPr fontId="1"/>
  </si>
  <si>
    <t>住所</t>
    <rPh sb="0" eb="2">
      <t>ジュウショ</t>
    </rPh>
    <phoneticPr fontId="1"/>
  </si>
  <si>
    <t>身体状況</t>
    <rPh sb="0" eb="2">
      <t>シンタイ</t>
    </rPh>
    <rPh sb="2" eb="4">
      <t>ジョウキョウ</t>
    </rPh>
    <phoneticPr fontId="1"/>
  </si>
  <si>
    <t>要介護度</t>
    <rPh sb="0" eb="3">
      <t>ヨウカイゴ</t>
    </rPh>
    <rPh sb="3" eb="4">
      <t>ド</t>
    </rPh>
    <phoneticPr fontId="1"/>
  </si>
  <si>
    <t>要支援1</t>
    <rPh sb="0" eb="3">
      <t>ヨウシエン</t>
    </rPh>
    <phoneticPr fontId="1"/>
  </si>
  <si>
    <t>要支援2</t>
    <rPh sb="0" eb="3">
      <t>ヨウシエン</t>
    </rPh>
    <phoneticPr fontId="1"/>
  </si>
  <si>
    <t>要介護1</t>
    <rPh sb="0" eb="1">
      <t>ヨウ</t>
    </rPh>
    <rPh sb="1" eb="3">
      <t>カイゴ</t>
    </rPh>
    <phoneticPr fontId="1"/>
  </si>
  <si>
    <t>要介護2</t>
    <rPh sb="0" eb="1">
      <t>ヨウ</t>
    </rPh>
    <rPh sb="1" eb="3">
      <t>カイゴ</t>
    </rPh>
    <phoneticPr fontId="1"/>
  </si>
  <si>
    <t>要介護3</t>
    <rPh sb="0" eb="1">
      <t>ヨウ</t>
    </rPh>
    <rPh sb="1" eb="3">
      <t>カイゴ</t>
    </rPh>
    <phoneticPr fontId="1"/>
  </si>
  <si>
    <t>要介護4</t>
    <rPh sb="0" eb="1">
      <t>ヨウ</t>
    </rPh>
    <rPh sb="1" eb="3">
      <t>カイゴ</t>
    </rPh>
    <phoneticPr fontId="1"/>
  </si>
  <si>
    <t>要介護5</t>
    <rPh sb="0" eb="1">
      <t>ヨウ</t>
    </rPh>
    <rPh sb="1" eb="3">
      <t>カイゴ</t>
    </rPh>
    <phoneticPr fontId="1"/>
  </si>
  <si>
    <t>自立</t>
    <rPh sb="0" eb="2">
      <t>ジリツ</t>
    </rPh>
    <phoneticPr fontId="1"/>
  </si>
  <si>
    <t>4事故の概要</t>
    <rPh sb="1" eb="3">
      <t>ジコ</t>
    </rPh>
    <rPh sb="4" eb="6">
      <t>ガイヨウ</t>
    </rPh>
    <phoneticPr fontId="1"/>
  </si>
  <si>
    <t>発生日時</t>
    <rPh sb="0" eb="2">
      <t>ハッセイ</t>
    </rPh>
    <rPh sb="2" eb="4">
      <t>ニチジ</t>
    </rPh>
    <phoneticPr fontId="1"/>
  </si>
  <si>
    <t>発生場所</t>
    <rPh sb="0" eb="2">
      <t>ハッセイ</t>
    </rPh>
    <rPh sb="2" eb="4">
      <t>バショ</t>
    </rPh>
    <phoneticPr fontId="1"/>
  </si>
  <si>
    <t>その他
特記すべき事項</t>
    <rPh sb="2" eb="3">
      <t>タ</t>
    </rPh>
    <rPh sb="4" eb="6">
      <t>トッキ</t>
    </rPh>
    <rPh sb="9" eb="11">
      <t>ジコウ</t>
    </rPh>
    <phoneticPr fontId="1"/>
  </si>
  <si>
    <t>分頃（24時間表記）</t>
    <rPh sb="0" eb="1">
      <t>フン</t>
    </rPh>
    <rPh sb="1" eb="2">
      <t>コロ</t>
    </rPh>
    <rPh sb="5" eb="7">
      <t>ジカン</t>
    </rPh>
    <rPh sb="7" eb="9">
      <t>ヒョウキ</t>
    </rPh>
    <phoneticPr fontId="1"/>
  </si>
  <si>
    <t>居室（個室）</t>
    <rPh sb="0" eb="2">
      <t>キョシツ</t>
    </rPh>
    <rPh sb="3" eb="5">
      <t>コシツ</t>
    </rPh>
    <phoneticPr fontId="1"/>
  </si>
  <si>
    <t>居室（多床室）</t>
    <rPh sb="0" eb="2">
      <t>キョシツ</t>
    </rPh>
    <rPh sb="3" eb="6">
      <t>タショウシツ</t>
    </rPh>
    <phoneticPr fontId="1"/>
  </si>
  <si>
    <t>廊下</t>
    <rPh sb="0" eb="2">
      <t>ロウカ</t>
    </rPh>
    <phoneticPr fontId="1"/>
  </si>
  <si>
    <t>食堂等共用部</t>
    <rPh sb="0" eb="2">
      <t>ショクドウ</t>
    </rPh>
    <rPh sb="2" eb="3">
      <t>トウ</t>
    </rPh>
    <rPh sb="3" eb="6">
      <t>キョウヨウブ</t>
    </rPh>
    <phoneticPr fontId="1"/>
  </si>
  <si>
    <t>トイレ</t>
    <phoneticPr fontId="1"/>
  </si>
  <si>
    <t>浴室・脱衣室</t>
    <rPh sb="0" eb="2">
      <t>ヨクシツ</t>
    </rPh>
    <rPh sb="3" eb="5">
      <t>ダツイ</t>
    </rPh>
    <rPh sb="5" eb="6">
      <t>シツ</t>
    </rPh>
    <phoneticPr fontId="1"/>
  </si>
  <si>
    <t>機能訓練室</t>
    <rPh sb="0" eb="2">
      <t>キノウ</t>
    </rPh>
    <rPh sb="2" eb="4">
      <t>クンレン</t>
    </rPh>
    <rPh sb="4" eb="5">
      <t>シツ</t>
    </rPh>
    <phoneticPr fontId="1"/>
  </si>
  <si>
    <t>施設敷地内の建物外</t>
    <rPh sb="0" eb="2">
      <t>シセツ</t>
    </rPh>
    <rPh sb="2" eb="4">
      <t>シキチ</t>
    </rPh>
    <rPh sb="4" eb="5">
      <t>ナイ</t>
    </rPh>
    <rPh sb="6" eb="8">
      <t>タテモノ</t>
    </rPh>
    <rPh sb="8" eb="9">
      <t>ガイ</t>
    </rPh>
    <phoneticPr fontId="1"/>
  </si>
  <si>
    <t>転倒</t>
    <rPh sb="0" eb="2">
      <t>テントウ</t>
    </rPh>
    <phoneticPr fontId="1"/>
  </si>
  <si>
    <t>転落</t>
    <rPh sb="0" eb="2">
      <t>テンラク</t>
    </rPh>
    <phoneticPr fontId="1"/>
  </si>
  <si>
    <t>その他</t>
    <rPh sb="2" eb="3">
      <t>タ</t>
    </rPh>
    <phoneticPr fontId="1"/>
  </si>
  <si>
    <t>5事故発生時の対応</t>
    <rPh sb="1" eb="3">
      <t>ジコ</t>
    </rPh>
    <rPh sb="3" eb="5">
      <t>ハッセイ</t>
    </rPh>
    <rPh sb="5" eb="6">
      <t>ジ</t>
    </rPh>
    <rPh sb="7" eb="9">
      <t>タイオウ</t>
    </rPh>
    <phoneticPr fontId="1"/>
  </si>
  <si>
    <t>発生時の対応</t>
    <rPh sb="0" eb="2">
      <t>ハッセイ</t>
    </rPh>
    <rPh sb="2" eb="3">
      <t>ジ</t>
    </rPh>
    <rPh sb="4" eb="6">
      <t>タイオウ</t>
    </rPh>
    <phoneticPr fontId="1"/>
  </si>
  <si>
    <t>受診方法</t>
    <rPh sb="0" eb="2">
      <t>ジュシン</t>
    </rPh>
    <rPh sb="2" eb="4">
      <t>ホウホウ</t>
    </rPh>
    <phoneticPr fontId="1"/>
  </si>
  <si>
    <t>受診先</t>
    <rPh sb="0" eb="2">
      <t>ジュシン</t>
    </rPh>
    <rPh sb="2" eb="3">
      <t>サキ</t>
    </rPh>
    <phoneticPr fontId="1"/>
  </si>
  <si>
    <t>救急搬送</t>
    <rPh sb="0" eb="4">
      <t>キュウキュウハンソウ</t>
    </rPh>
    <phoneticPr fontId="1"/>
  </si>
  <si>
    <t>医療機関名</t>
    <rPh sb="0" eb="5">
      <t>イリョウキカンメイ</t>
    </rPh>
    <phoneticPr fontId="1"/>
  </si>
  <si>
    <t>6事故発生後の状況</t>
    <rPh sb="1" eb="3">
      <t>ジコ</t>
    </rPh>
    <rPh sb="3" eb="5">
      <t>ハッセイ</t>
    </rPh>
    <rPh sb="5" eb="6">
      <t>ゴ</t>
    </rPh>
    <rPh sb="7" eb="9">
      <t>ジョウキョウ</t>
    </rPh>
    <phoneticPr fontId="1"/>
  </si>
  <si>
    <t>利用者の状況</t>
    <rPh sb="0" eb="3">
      <t>リヨウシャ</t>
    </rPh>
    <rPh sb="4" eb="6">
      <t>ジョウキョウ</t>
    </rPh>
    <phoneticPr fontId="1"/>
  </si>
  <si>
    <t>家族等への報告</t>
    <rPh sb="0" eb="2">
      <t>カゾク</t>
    </rPh>
    <rPh sb="2" eb="3">
      <t>トウ</t>
    </rPh>
    <rPh sb="5" eb="7">
      <t>ホウコク</t>
    </rPh>
    <phoneticPr fontId="1"/>
  </si>
  <si>
    <t>配偶者</t>
    <rPh sb="0" eb="3">
      <t>ハイグウシャ</t>
    </rPh>
    <phoneticPr fontId="1"/>
  </si>
  <si>
    <t>他の自治体</t>
    <rPh sb="0" eb="1">
      <t>タ</t>
    </rPh>
    <rPh sb="2" eb="5">
      <t>ジチタイ</t>
    </rPh>
    <phoneticPr fontId="1"/>
  </si>
  <si>
    <t>警察</t>
    <rPh sb="0" eb="2">
      <t>ケイサツ</t>
    </rPh>
    <phoneticPr fontId="1"/>
  </si>
  <si>
    <t>警察署名（</t>
    <rPh sb="0" eb="2">
      <t>ケイサツ</t>
    </rPh>
    <rPh sb="2" eb="3">
      <t>ショ</t>
    </rPh>
    <rPh sb="3" eb="4">
      <t>メイ</t>
    </rPh>
    <phoneticPr fontId="1"/>
  </si>
  <si>
    <t>名称（</t>
    <rPh sb="0" eb="2">
      <t>メイショウ</t>
    </rPh>
    <phoneticPr fontId="1"/>
  </si>
  <si>
    <t>（できるだけ具体的に記載すること）</t>
    <phoneticPr fontId="1"/>
  </si>
  <si>
    <t>）</t>
  </si>
  <si>
    <t>子、子の配偶者</t>
    <rPh sb="0" eb="1">
      <t>コ</t>
    </rPh>
    <rPh sb="2" eb="3">
      <t>コ</t>
    </rPh>
    <rPh sb="4" eb="7">
      <t>ハイグウシャ</t>
    </rPh>
    <phoneticPr fontId="1"/>
  </si>
  <si>
    <t>診断内容</t>
    <rPh sb="0" eb="2">
      <t>シンダン</t>
    </rPh>
    <rPh sb="2" eb="4">
      <t>ナイヨウ</t>
    </rPh>
    <phoneticPr fontId="1"/>
  </si>
  <si>
    <t>Ⅰ</t>
    <phoneticPr fontId="1"/>
  </si>
  <si>
    <t>Ⅱa</t>
    <phoneticPr fontId="1"/>
  </si>
  <si>
    <t>Ⅱb</t>
    <phoneticPr fontId="1"/>
  </si>
  <si>
    <t>Ⅲa</t>
    <phoneticPr fontId="1"/>
  </si>
  <si>
    <t>Ⅲb</t>
    <phoneticPr fontId="1"/>
  </si>
  <si>
    <t>Ⅳ</t>
    <phoneticPr fontId="1"/>
  </si>
  <si>
    <t>M</t>
    <phoneticPr fontId="1"/>
  </si>
  <si>
    <t>診断名</t>
    <rPh sb="0" eb="2">
      <t>シンダン</t>
    </rPh>
    <rPh sb="2" eb="3">
      <t>メイ</t>
    </rPh>
    <phoneticPr fontId="1"/>
  </si>
  <si>
    <t>敷地外</t>
    <rPh sb="0" eb="2">
      <t>シキチ</t>
    </rPh>
    <rPh sb="2" eb="3">
      <t>ガイ</t>
    </rPh>
    <phoneticPr fontId="1"/>
  </si>
  <si>
    <t>検査、処置等の概要</t>
    <rPh sb="0" eb="2">
      <t>ケンサ</t>
    </rPh>
    <rPh sb="3" eb="5">
      <t>ショチ</t>
    </rPh>
    <rPh sb="5" eb="6">
      <t>トウ</t>
    </rPh>
    <rPh sb="7" eb="9">
      <t>ガイヨウ</t>
    </rPh>
    <phoneticPr fontId="1"/>
  </si>
  <si>
    <t>サービス提供開始日</t>
    <rPh sb="4" eb="6">
      <t>テイキョウ</t>
    </rPh>
    <rPh sb="6" eb="8">
      <t>カイシ</t>
    </rPh>
    <rPh sb="8" eb="9">
      <t>ビ</t>
    </rPh>
    <phoneticPr fontId="1"/>
  </si>
  <si>
    <t>認知症高齢者
日常生活自立度</t>
    <rPh sb="0" eb="3">
      <t>ニンチショウ</t>
    </rPh>
    <rPh sb="3" eb="6">
      <t>コウレイシャ</t>
    </rPh>
    <rPh sb="7" eb="9">
      <t>ニチジョウ</t>
    </rPh>
    <rPh sb="9" eb="11">
      <t>セイカツ</t>
    </rPh>
    <rPh sb="11" eb="14">
      <t>ジリツド</t>
    </rPh>
    <phoneticPr fontId="1"/>
  </si>
  <si>
    <t>自治体名（</t>
    <rPh sb="0" eb="3">
      <t>ジチタイ</t>
    </rPh>
    <rPh sb="3" eb="4">
      <t>メイ</t>
    </rPh>
    <phoneticPr fontId="1"/>
  </si>
  <si>
    <t>報告した家族等の
続柄</t>
    <rPh sb="0" eb="2">
      <t>ホウコク</t>
    </rPh>
    <rPh sb="4" eb="6">
      <t>カゾク</t>
    </rPh>
    <rPh sb="6" eb="7">
      <t>トウ</t>
    </rPh>
    <rPh sb="9" eb="11">
      <t>ゾクガラ</t>
    </rPh>
    <phoneticPr fontId="1"/>
  </si>
  <si>
    <t>報告年月日</t>
    <rPh sb="0" eb="2">
      <t>ホウコク</t>
    </rPh>
    <rPh sb="2" eb="5">
      <t>ネンガッピ</t>
    </rPh>
    <phoneticPr fontId="1"/>
  </si>
  <si>
    <t>7 事故の原因分析
（本人要因、職員要因、環境要因の分析）</t>
    <rPh sb="2" eb="4">
      <t>ジコ</t>
    </rPh>
    <rPh sb="5" eb="7">
      <t>ゲンイン</t>
    </rPh>
    <rPh sb="7" eb="9">
      <t>ブンセキ</t>
    </rPh>
    <rPh sb="11" eb="13">
      <t>ホンニン</t>
    </rPh>
    <rPh sb="13" eb="15">
      <t>ヨウイン</t>
    </rPh>
    <rPh sb="16" eb="18">
      <t>ショクイン</t>
    </rPh>
    <rPh sb="18" eb="20">
      <t>ヨウイン</t>
    </rPh>
    <rPh sb="21" eb="23">
      <t>カンキョウ</t>
    </rPh>
    <rPh sb="23" eb="25">
      <t>ヨウイン</t>
    </rPh>
    <rPh sb="26" eb="28">
      <t>ブンセキ</t>
    </rPh>
    <phoneticPr fontId="1"/>
  </si>
  <si>
    <t>8 再発防止策
（手順変更、環境変更、その他の対応、
再発防止策の評価時期および結果等）</t>
    <phoneticPr fontId="1"/>
  </si>
  <si>
    <t>9 その他
特記すべき事項</t>
    <phoneticPr fontId="1"/>
  </si>
  <si>
    <t>その他（　　　　　　　　　　　　　　）</t>
    <rPh sb="2" eb="3">
      <t>タ</t>
    </rPh>
    <phoneticPr fontId="1"/>
  </si>
  <si>
    <t>切傷・擦過傷</t>
    <rPh sb="0" eb="2">
      <t>キリキズ</t>
    </rPh>
    <rPh sb="3" eb="6">
      <t>サッカショウ</t>
    </rPh>
    <phoneticPr fontId="1"/>
  </si>
  <si>
    <t>連絡先（電話番号）</t>
    <rPh sb="0" eb="3">
      <t>レンラクサキ</t>
    </rPh>
    <rPh sb="4" eb="6">
      <t>デンワ</t>
    </rPh>
    <rPh sb="6" eb="8">
      <t>バンゴウ</t>
    </rPh>
    <phoneticPr fontId="1"/>
  </si>
  <si>
    <t>事業所所在地と同じ</t>
    <rPh sb="0" eb="3">
      <t>ジギョウショ</t>
    </rPh>
    <rPh sb="3" eb="6">
      <t>ショザイチ</t>
    </rPh>
    <rPh sb="7" eb="8">
      <t>オナ</t>
    </rPh>
    <phoneticPr fontId="1"/>
  </si>
  <si>
    <t>1事故
状況</t>
    <rPh sb="1" eb="3">
      <t>ジコ</t>
    </rPh>
    <rPh sb="4" eb="6">
      <t>ジョウキョウ</t>
    </rPh>
    <phoneticPr fontId="1"/>
  </si>
  <si>
    <t>本人、家族、関係先等
への追加対応予定</t>
    <rPh sb="0" eb="2">
      <t>ホンニン</t>
    </rPh>
    <phoneticPr fontId="1"/>
  </si>
  <si>
    <t>打撲・捻挫・脱臼</t>
    <phoneticPr fontId="1"/>
  </si>
  <si>
    <t>誤嚥・窒息</t>
    <rPh sb="0" eb="2">
      <t>ゴエン</t>
    </rPh>
    <rPh sb="3" eb="5">
      <t>チッソク</t>
    </rPh>
    <phoneticPr fontId="1"/>
  </si>
  <si>
    <t>その他（</t>
    <rPh sb="2" eb="3">
      <t>タ</t>
    </rPh>
    <phoneticPr fontId="1"/>
  </si>
  <si>
    <t>受診
(外来･往診)</t>
    <rPh sb="0" eb="2">
      <t>ジュシン</t>
    </rPh>
    <rPh sb="4" eb="6">
      <t>ガイライ</t>
    </rPh>
    <rPh sb="7" eb="9">
      <t>オウシン</t>
    </rPh>
    <phoneticPr fontId="1"/>
  </si>
  <si>
    <t>事故の種別</t>
    <rPh sb="0" eb="2">
      <t>ジコ</t>
    </rPh>
    <rPh sb="3" eb="5">
      <t>シュベツ</t>
    </rPh>
    <phoneticPr fontId="1"/>
  </si>
  <si>
    <t>連絡した関係機関
(連絡した場合のみ)</t>
    <rPh sb="0" eb="2">
      <t>レンラク</t>
    </rPh>
    <rPh sb="4" eb="6">
      <t>カンケイ</t>
    </rPh>
    <rPh sb="6" eb="8">
      <t>キカン</t>
    </rPh>
    <rPh sb="10" eb="12">
      <t>レンラク</t>
    </rPh>
    <rPh sb="14" eb="16">
      <t>バアイ</t>
    </rPh>
    <phoneticPr fontId="1"/>
  </si>
  <si>
    <t>施設内の医師
(配置医含む)が対応</t>
    <rPh sb="0" eb="2">
      <t>シセツ</t>
    </rPh>
    <rPh sb="2" eb="3">
      <t>ナイ</t>
    </rPh>
    <rPh sb="4" eb="6">
      <t>イシ</t>
    </rPh>
    <rPh sb="8" eb="10">
      <t>ハイチ</t>
    </rPh>
    <rPh sb="10" eb="11">
      <t>イ</t>
    </rPh>
    <rPh sb="11" eb="12">
      <t>フク</t>
    </rPh>
    <rPh sb="15" eb="17">
      <t>タイオウ</t>
    </rPh>
    <phoneticPr fontId="1"/>
  </si>
  <si>
    <t>※第１報は、少なくとも1から6までについては可能な限り記載し、事故発生後速やかに、遅くとも５日以内を目安に提出すること</t>
    <rPh sb="1" eb="2">
      <t>ダイ</t>
    </rPh>
    <rPh sb="3" eb="4">
      <t>ポウ</t>
    </rPh>
    <rPh sb="6" eb="7">
      <t>スク</t>
    </rPh>
    <rPh sb="22" eb="24">
      <t>カノウ</t>
    </rPh>
    <rPh sb="25" eb="26">
      <t>カギ</t>
    </rPh>
    <rPh sb="27" eb="29">
      <t>キサイ</t>
    </rPh>
    <rPh sb="31" eb="33">
      <t>ジコ</t>
    </rPh>
    <rPh sb="33" eb="35">
      <t>ハッセイ</t>
    </rPh>
    <rPh sb="35" eb="36">
      <t>ゴ</t>
    </rPh>
    <rPh sb="36" eb="37">
      <t>スミ</t>
    </rPh>
    <rPh sb="41" eb="42">
      <t>オソ</t>
    </rPh>
    <rPh sb="46" eb="49">
      <t>カイナイ</t>
    </rPh>
    <rPh sb="50" eb="52">
      <t>メヤス</t>
    </rPh>
    <rPh sb="53" eb="55">
      <t>テイシュツ</t>
    </rPh>
    <phoneticPr fontId="1"/>
  </si>
  <si>
    <t>　事故報告書　（事業者→市町）</t>
    <rPh sb="1" eb="3">
      <t>ジコ</t>
    </rPh>
    <rPh sb="3" eb="6">
      <t>ホウコクショ</t>
    </rPh>
    <rPh sb="8" eb="10">
      <t>ジギョウ</t>
    </rPh>
    <rPh sb="10" eb="11">
      <t>シャ</t>
    </rPh>
    <rPh sb="12" eb="13">
      <t>シ</t>
    </rPh>
    <rPh sb="13" eb="14">
      <t>マチ</t>
    </rPh>
    <phoneticPr fontId="1"/>
  </si>
  <si>
    <t>事業種別</t>
    <rPh sb="0" eb="2">
      <t>ジギョウ</t>
    </rPh>
    <rPh sb="2" eb="4">
      <t>シュベツ</t>
    </rPh>
    <rPh sb="3" eb="4">
      <t>ベツ</t>
    </rPh>
    <phoneticPr fontId="10"/>
  </si>
  <si>
    <t>事故種別</t>
    <rPh sb="0" eb="2">
      <t>ジコ</t>
    </rPh>
    <rPh sb="2" eb="4">
      <t>シュベツ</t>
    </rPh>
    <phoneticPr fontId="10"/>
  </si>
  <si>
    <t>年齢</t>
    <rPh sb="0" eb="2">
      <t>ネンレイ</t>
    </rPh>
    <phoneticPr fontId="10"/>
  </si>
  <si>
    <t>時間帯</t>
    <rPh sb="0" eb="3">
      <t>ジカンタイ</t>
    </rPh>
    <phoneticPr fontId="10"/>
  </si>
  <si>
    <t>元号</t>
    <rPh sb="0" eb="2">
      <t>ゲンゴウ</t>
    </rPh>
    <phoneticPr fontId="10"/>
  </si>
  <si>
    <t>未選択</t>
    <rPh sb="0" eb="1">
      <t>ミ</t>
    </rPh>
    <rPh sb="1" eb="3">
      <t>センタク</t>
    </rPh>
    <phoneticPr fontId="10"/>
  </si>
  <si>
    <t>空白</t>
    <rPh sb="0" eb="2">
      <t>クウハク</t>
    </rPh>
    <phoneticPr fontId="10"/>
  </si>
  <si>
    <t>不明</t>
    <rPh sb="0" eb="2">
      <t>フメイ</t>
    </rPh>
    <phoneticPr fontId="10"/>
  </si>
  <si>
    <t>未入力</t>
    <rPh sb="0" eb="3">
      <t>ミニュウリョク</t>
    </rPh>
    <phoneticPr fontId="10"/>
  </si>
  <si>
    <t>転倒</t>
    <rPh sb="0" eb="2">
      <t>テントウ</t>
    </rPh>
    <phoneticPr fontId="10"/>
  </si>
  <si>
    <t>異常なし</t>
    <rPh sb="0" eb="2">
      <t>イジョウ</t>
    </rPh>
    <phoneticPr fontId="10"/>
  </si>
  <si>
    <t>59歳以下</t>
    <rPh sb="2" eb="5">
      <t>サイイカ</t>
    </rPh>
    <phoneticPr fontId="10"/>
  </si>
  <si>
    <t>0：01～6：00</t>
    <phoneticPr fontId="10"/>
  </si>
  <si>
    <t>平成</t>
    <rPh sb="0" eb="2">
      <t>ヘイセイ</t>
    </rPh>
    <phoneticPr fontId="10"/>
  </si>
  <si>
    <t>骨折</t>
    <rPh sb="0" eb="2">
      <t>コッセツ</t>
    </rPh>
    <phoneticPr fontId="10"/>
  </si>
  <si>
    <t>60～64歳</t>
    <rPh sb="5" eb="6">
      <t>トシ</t>
    </rPh>
    <phoneticPr fontId="10"/>
  </si>
  <si>
    <t>6：01～12：00</t>
    <phoneticPr fontId="10"/>
  </si>
  <si>
    <t>令和</t>
    <rPh sb="0" eb="1">
      <t>レイ</t>
    </rPh>
    <rPh sb="1" eb="2">
      <t>ワ</t>
    </rPh>
    <phoneticPr fontId="10"/>
  </si>
  <si>
    <t>短期入所生活介護</t>
    <rPh sb="0" eb="2">
      <t>タンキ</t>
    </rPh>
    <rPh sb="2" eb="4">
      <t>ニュウショ</t>
    </rPh>
    <rPh sb="4" eb="6">
      <t>セイカツ</t>
    </rPh>
    <rPh sb="6" eb="8">
      <t>カイゴ</t>
    </rPh>
    <phoneticPr fontId="10"/>
  </si>
  <si>
    <t>感染症</t>
    <rPh sb="0" eb="3">
      <t>カンセンショウ</t>
    </rPh>
    <phoneticPr fontId="10"/>
  </si>
  <si>
    <t>切傷・擦過傷</t>
    <rPh sb="0" eb="1">
      <t>キ</t>
    </rPh>
    <rPh sb="1" eb="2">
      <t>キズ</t>
    </rPh>
    <rPh sb="3" eb="6">
      <t>サッカショウ</t>
    </rPh>
    <phoneticPr fontId="10"/>
  </si>
  <si>
    <t>65～74歳</t>
    <rPh sb="5" eb="6">
      <t>トシ</t>
    </rPh>
    <phoneticPr fontId="10"/>
  </si>
  <si>
    <t>12：01～18：00</t>
    <phoneticPr fontId="10"/>
  </si>
  <si>
    <t>75～84歳</t>
    <rPh sb="5" eb="6">
      <t>トシ</t>
    </rPh>
    <phoneticPr fontId="10"/>
  </si>
  <si>
    <t>18：01～0：00</t>
    <phoneticPr fontId="10"/>
  </si>
  <si>
    <t>徘徊</t>
    <rPh sb="0" eb="2">
      <t>ハイカイ</t>
    </rPh>
    <phoneticPr fontId="10"/>
  </si>
  <si>
    <t>打撲・捻挫・脱臼</t>
    <rPh sb="0" eb="2">
      <t>ダボク</t>
    </rPh>
    <rPh sb="3" eb="5">
      <t>ネンザ</t>
    </rPh>
    <rPh sb="6" eb="8">
      <t>ダッキュウ</t>
    </rPh>
    <phoneticPr fontId="10"/>
  </si>
  <si>
    <t>85歳以上</t>
    <rPh sb="2" eb="3">
      <t>トシ</t>
    </rPh>
    <rPh sb="3" eb="5">
      <t>イジョウ</t>
    </rPh>
    <phoneticPr fontId="10"/>
  </si>
  <si>
    <t>介護ミス</t>
    <rPh sb="0" eb="2">
      <t>カイゴ</t>
    </rPh>
    <phoneticPr fontId="10"/>
  </si>
  <si>
    <t>訪問介護</t>
    <rPh sb="0" eb="2">
      <t>ホウモン</t>
    </rPh>
    <rPh sb="2" eb="4">
      <t>カイゴ</t>
    </rPh>
    <phoneticPr fontId="10"/>
  </si>
  <si>
    <t>その他</t>
    <rPh sb="2" eb="3">
      <t>タ</t>
    </rPh>
    <phoneticPr fontId="10"/>
  </si>
  <si>
    <t>短期入所療養介護</t>
    <rPh sb="0" eb="2">
      <t>タンキ</t>
    </rPh>
    <rPh sb="2" eb="4">
      <t>ニュウショ</t>
    </rPh>
    <rPh sb="4" eb="6">
      <t>リョウヨウ</t>
    </rPh>
    <rPh sb="6" eb="8">
      <t>カイゴ</t>
    </rPh>
    <phoneticPr fontId="10"/>
  </si>
  <si>
    <t>介護老人福祉施設</t>
    <rPh sb="0" eb="2">
      <t>カイゴ</t>
    </rPh>
    <rPh sb="2" eb="4">
      <t>ロウジン</t>
    </rPh>
    <rPh sb="4" eb="6">
      <t>フクシ</t>
    </rPh>
    <rPh sb="6" eb="8">
      <t>シセツ</t>
    </rPh>
    <phoneticPr fontId="10"/>
  </si>
  <si>
    <t>その他感染症等</t>
    <rPh sb="2" eb="3">
      <t>タ</t>
    </rPh>
    <rPh sb="3" eb="6">
      <t>カンセンショウ</t>
    </rPh>
    <rPh sb="6" eb="7">
      <t>トウ</t>
    </rPh>
    <phoneticPr fontId="10"/>
  </si>
  <si>
    <t>通所介護</t>
    <rPh sb="0" eb="2">
      <t>ツウショ</t>
    </rPh>
    <rPh sb="2" eb="4">
      <t>カイゴ</t>
    </rPh>
    <phoneticPr fontId="10"/>
  </si>
  <si>
    <t>苦情</t>
    <rPh sb="0" eb="2">
      <t>クジョウ</t>
    </rPh>
    <phoneticPr fontId="10"/>
  </si>
  <si>
    <t>介護老人保健施設</t>
    <rPh sb="0" eb="2">
      <t>カイゴ</t>
    </rPh>
    <rPh sb="2" eb="4">
      <t>ロウジン</t>
    </rPh>
    <rPh sb="4" eb="6">
      <t>ホケン</t>
    </rPh>
    <rPh sb="6" eb="8">
      <t>シセツ</t>
    </rPh>
    <phoneticPr fontId="10"/>
  </si>
  <si>
    <t>訪問看護</t>
    <rPh sb="0" eb="2">
      <t>ホウモン</t>
    </rPh>
    <rPh sb="2" eb="4">
      <t>カンゴ</t>
    </rPh>
    <phoneticPr fontId="10"/>
  </si>
  <si>
    <t>介護療養型医療施設</t>
    <rPh sb="0" eb="2">
      <t>カイゴ</t>
    </rPh>
    <rPh sb="2" eb="5">
      <t>リョウヨウガタ</t>
    </rPh>
    <rPh sb="5" eb="7">
      <t>イリョウ</t>
    </rPh>
    <rPh sb="7" eb="9">
      <t>シセツ</t>
    </rPh>
    <phoneticPr fontId="10"/>
  </si>
  <si>
    <t>対象</t>
    <rPh sb="0" eb="2">
      <t>タイショウ</t>
    </rPh>
    <phoneticPr fontId="10"/>
  </si>
  <si>
    <t>確認</t>
    <rPh sb="0" eb="2">
      <t>カクニン</t>
    </rPh>
    <phoneticPr fontId="10"/>
  </si>
  <si>
    <t>入力内容</t>
    <rPh sb="0" eb="2">
      <t>ニュウリョク</t>
    </rPh>
    <rPh sb="2" eb="4">
      <t>ナイヨウ</t>
    </rPh>
    <phoneticPr fontId="10"/>
  </si>
  <si>
    <t>事業所名</t>
    <rPh sb="0" eb="3">
      <t>ジギョウショ</t>
    </rPh>
    <rPh sb="3" eb="4">
      <t>メイ</t>
    </rPh>
    <phoneticPr fontId="10"/>
  </si>
  <si>
    <t>対象者年齢</t>
    <rPh sb="0" eb="3">
      <t>タイショウシャ</t>
    </rPh>
    <rPh sb="3" eb="5">
      <t>ネンレイ</t>
    </rPh>
    <phoneticPr fontId="10"/>
  </si>
  <si>
    <t>発生時間帯</t>
    <rPh sb="0" eb="2">
      <t>ハッセイ</t>
    </rPh>
    <rPh sb="2" eb="5">
      <t>ジカンタイ</t>
    </rPh>
    <phoneticPr fontId="10"/>
  </si>
  <si>
    <t>発生場所</t>
    <rPh sb="0" eb="2">
      <t>ハッセイ</t>
    </rPh>
    <rPh sb="2" eb="4">
      <t>バショ</t>
    </rPh>
    <phoneticPr fontId="10"/>
  </si>
  <si>
    <t>発生月</t>
    <rPh sb="0" eb="2">
      <t>ハッセイ</t>
    </rPh>
    <rPh sb="2" eb="3">
      <t>ツキ</t>
    </rPh>
    <phoneticPr fontId="10"/>
  </si>
  <si>
    <t>再発防止策</t>
    <rPh sb="0" eb="2">
      <t>サイハツ</t>
    </rPh>
    <rPh sb="2" eb="4">
      <t>ボウシ</t>
    </rPh>
    <rPh sb="4" eb="5">
      <t>サク</t>
    </rPh>
    <phoneticPr fontId="10"/>
  </si>
  <si>
    <t>事業所番号</t>
    <rPh sb="0" eb="3">
      <t>ジギョウショ</t>
    </rPh>
    <rPh sb="3" eb="5">
      <t>バンゴウ</t>
    </rPh>
    <phoneticPr fontId="10"/>
  </si>
  <si>
    <t>発生時元号</t>
    <rPh sb="0" eb="2">
      <t>ハッセイ</t>
    </rPh>
    <rPh sb="2" eb="3">
      <t>ジ</t>
    </rPh>
    <rPh sb="3" eb="5">
      <t>ゲンゴウ</t>
    </rPh>
    <phoneticPr fontId="10"/>
  </si>
  <si>
    <t>発生時和暦</t>
    <rPh sb="0" eb="2">
      <t>ハッセイ</t>
    </rPh>
    <rPh sb="2" eb="3">
      <t>ジ</t>
    </rPh>
    <rPh sb="3" eb="5">
      <t>ワレキ</t>
    </rPh>
    <phoneticPr fontId="10"/>
  </si>
  <si>
    <t>発生時西暦</t>
    <rPh sb="0" eb="2">
      <t>ハッセイ</t>
    </rPh>
    <rPh sb="2" eb="3">
      <t>ジ</t>
    </rPh>
    <rPh sb="3" eb="5">
      <t>セイレキ</t>
    </rPh>
    <phoneticPr fontId="10"/>
  </si>
  <si>
    <t>発生年月日</t>
    <rPh sb="0" eb="2">
      <t>ハッセイ</t>
    </rPh>
    <rPh sb="2" eb="3">
      <t>ネン</t>
    </rPh>
    <rPh sb="3" eb="5">
      <t>ガッピ</t>
    </rPh>
    <phoneticPr fontId="10"/>
  </si>
  <si>
    <t>サービス種別
※予防サービス含む</t>
    <rPh sb="4" eb="6">
      <t>シュベツ</t>
    </rPh>
    <rPh sb="8" eb="10">
      <t>ヨボウ</t>
    </rPh>
    <rPh sb="14" eb="15">
      <t>フク</t>
    </rPh>
    <phoneticPr fontId="1"/>
  </si>
  <si>
    <t>骨折(部位：</t>
    <rPh sb="0" eb="2">
      <t>コッセツ</t>
    </rPh>
    <rPh sb="3" eb="5">
      <t>ブイ</t>
    </rPh>
    <phoneticPr fontId="1"/>
  </si>
  <si>
    <t>）</t>
    <phoneticPr fontId="1"/>
  </si>
  <si>
    <t>異常なし</t>
    <rPh sb="0" eb="2">
      <t>イジョウ</t>
    </rPh>
    <phoneticPr fontId="1"/>
  </si>
  <si>
    <t>その他の外傷</t>
    <rPh sb="2" eb="3">
      <t>タ</t>
    </rPh>
    <rPh sb="4" eb="6">
      <t>ガイショウ</t>
    </rPh>
    <phoneticPr fontId="1"/>
  </si>
  <si>
    <t>感染症（</t>
    <rPh sb="0" eb="3">
      <t>カンセンショウ</t>
    </rPh>
    <phoneticPr fontId="1"/>
  </si>
  <si>
    <t>その他感染症等</t>
    <rPh sb="2" eb="3">
      <t>タ</t>
    </rPh>
    <rPh sb="3" eb="6">
      <t>カンセンショウ</t>
    </rPh>
    <rPh sb="6" eb="7">
      <t>トウ</t>
    </rPh>
    <phoneticPr fontId="1"/>
  </si>
  <si>
    <t>保健所</t>
    <rPh sb="0" eb="3">
      <t>ホケンジョ</t>
    </rPh>
    <phoneticPr fontId="1"/>
  </si>
  <si>
    <t>地域包括支援センター、
介護支援専門員</t>
    <rPh sb="0" eb="2">
      <t>チイキ</t>
    </rPh>
    <rPh sb="2" eb="4">
      <t>ホウカツ</t>
    </rPh>
    <rPh sb="4" eb="6">
      <t>シエン</t>
    </rPh>
    <rPh sb="12" eb="14">
      <t>カイゴ</t>
    </rPh>
    <rPh sb="14" eb="16">
      <t>シエン</t>
    </rPh>
    <rPh sb="16" eb="19">
      <t>センモンイン</t>
    </rPh>
    <phoneticPr fontId="1"/>
  </si>
  <si>
    <t>不備判定</t>
    <rPh sb="0" eb="2">
      <t>フビ</t>
    </rPh>
    <rPh sb="2" eb="4">
      <t>ハンテイ</t>
    </rPh>
    <phoneticPr fontId="10"/>
  </si>
  <si>
    <t>判定</t>
    <rPh sb="0" eb="2">
      <t>ハンテイ</t>
    </rPh>
    <phoneticPr fontId="10"/>
  </si>
  <si>
    <t>必要事項</t>
    <rPh sb="0" eb="2">
      <t>ヒツヨウ</t>
    </rPh>
    <rPh sb="2" eb="4">
      <t>ジコウ</t>
    </rPh>
    <phoneticPr fontId="10"/>
  </si>
  <si>
    <t>入力不備内容</t>
    <rPh sb="0" eb="2">
      <t>ニュウリョク</t>
    </rPh>
    <rPh sb="2" eb="4">
      <t>フビ</t>
    </rPh>
    <rPh sb="4" eb="6">
      <t>ナイヨウ</t>
    </rPh>
    <phoneticPr fontId="10"/>
  </si>
  <si>
    <t>被保険者番号</t>
    <rPh sb="0" eb="4">
      <t>ヒホケンシャ</t>
    </rPh>
    <rPh sb="4" eb="6">
      <t>バンゴウ</t>
    </rPh>
    <phoneticPr fontId="1"/>
  </si>
  <si>
    <t>）</t>
    <phoneticPr fontId="1"/>
  </si>
  <si>
    <t>日</t>
    <rPh sb="0" eb="1">
      <t>ニチ</t>
    </rPh>
    <phoneticPr fontId="1"/>
  </si>
  <si>
    <t>月</t>
    <rPh sb="0" eb="1">
      <t>ツキ</t>
    </rPh>
    <phoneticPr fontId="1"/>
  </si>
  <si>
    <t>提出日：西暦</t>
    <rPh sb="0" eb="2">
      <t>テイシュツ</t>
    </rPh>
    <rPh sb="2" eb="3">
      <t>ビ</t>
    </rPh>
    <rPh sb="4" eb="6">
      <t>セイレキ</t>
    </rPh>
    <phoneticPr fontId="1"/>
  </si>
  <si>
    <t>報</t>
    <rPh sb="0" eb="1">
      <t>ホウ</t>
    </rPh>
    <phoneticPr fontId="1"/>
  </si>
  <si>
    <t>）　　　</t>
    <phoneticPr fontId="1"/>
  </si>
  <si>
    <t>診断内容</t>
    <rPh sb="0" eb="2">
      <t>シンダン</t>
    </rPh>
    <rPh sb="2" eb="4">
      <t>ナイヨウ</t>
    </rPh>
    <phoneticPr fontId="10"/>
  </si>
  <si>
    <t>転落</t>
    <rPh sb="0" eb="2">
      <t>テンラク</t>
    </rPh>
    <phoneticPr fontId="10"/>
  </si>
  <si>
    <t>誤嚥・窒息</t>
    <rPh sb="0" eb="2">
      <t>ゴエン</t>
    </rPh>
    <rPh sb="3" eb="5">
      <t>チッソク</t>
    </rPh>
    <phoneticPr fontId="10"/>
  </si>
  <si>
    <t>異食</t>
    <rPh sb="0" eb="2">
      <t>イショク</t>
    </rPh>
    <phoneticPr fontId="10"/>
  </si>
  <si>
    <t>誤薬・与薬もれ等</t>
    <rPh sb="0" eb="2">
      <t>ゴヤク</t>
    </rPh>
    <rPh sb="3" eb="5">
      <t>ヨヤク</t>
    </rPh>
    <rPh sb="7" eb="8">
      <t>トウ</t>
    </rPh>
    <phoneticPr fontId="10"/>
  </si>
  <si>
    <t>職員の法令違反、不祥事</t>
    <rPh sb="0" eb="2">
      <t>ショクイン</t>
    </rPh>
    <rPh sb="3" eb="5">
      <t>ホウレイ</t>
    </rPh>
    <rPh sb="5" eb="7">
      <t>イハン</t>
    </rPh>
    <rPh sb="8" eb="11">
      <t>フショウジ</t>
    </rPh>
    <phoneticPr fontId="9"/>
  </si>
  <si>
    <t>不明</t>
    <rPh sb="0" eb="2">
      <t>フメイ</t>
    </rPh>
    <phoneticPr fontId="9"/>
  </si>
  <si>
    <t>医療処置関連（チューブ抜去等）</t>
    <rPh sb="0" eb="2">
      <t>イリョウ</t>
    </rPh>
    <rPh sb="2" eb="4">
      <t>ショチ</t>
    </rPh>
    <rPh sb="4" eb="6">
      <t>カンレン</t>
    </rPh>
    <rPh sb="11" eb="13">
      <t>バッキョ</t>
    </rPh>
    <rPh sb="13" eb="14">
      <t>トウ</t>
    </rPh>
    <phoneticPr fontId="9"/>
  </si>
  <si>
    <t>その他</t>
    <rPh sb="2" eb="3">
      <t>タ</t>
    </rPh>
    <phoneticPr fontId="9"/>
  </si>
  <si>
    <t>その他外傷</t>
    <rPh sb="2" eb="3">
      <t>タ</t>
    </rPh>
    <rPh sb="3" eb="5">
      <t>ガイショウ</t>
    </rPh>
    <phoneticPr fontId="10"/>
  </si>
  <si>
    <t>診断名</t>
    <rPh sb="0" eb="3">
      <t>シンダンメイ</t>
    </rPh>
    <phoneticPr fontId="10"/>
  </si>
  <si>
    <t>発生場所</t>
    <rPh sb="0" eb="2">
      <t>ハッセイ</t>
    </rPh>
    <rPh sb="2" eb="4">
      <t>バショ</t>
    </rPh>
    <phoneticPr fontId="9"/>
  </si>
  <si>
    <t>居室（個室）</t>
    <rPh sb="0" eb="2">
      <t>キョシツ</t>
    </rPh>
    <rPh sb="3" eb="5">
      <t>コシツ</t>
    </rPh>
    <phoneticPr fontId="9"/>
  </si>
  <si>
    <t>居室（多床室）</t>
    <rPh sb="0" eb="2">
      <t>キョシツ</t>
    </rPh>
    <rPh sb="3" eb="6">
      <t>タショウシツ</t>
    </rPh>
    <phoneticPr fontId="9"/>
  </si>
  <si>
    <t>食堂等共用部</t>
    <rPh sb="0" eb="2">
      <t>ショクドウ</t>
    </rPh>
    <rPh sb="2" eb="3">
      <t>トウ</t>
    </rPh>
    <rPh sb="3" eb="6">
      <t>キョウヨウブ</t>
    </rPh>
    <phoneticPr fontId="9"/>
  </si>
  <si>
    <t>敷地外</t>
    <rPh sb="0" eb="2">
      <t>シキチ</t>
    </rPh>
    <rPh sb="2" eb="3">
      <t>ガイ</t>
    </rPh>
    <phoneticPr fontId="9"/>
  </si>
  <si>
    <t>浴室・脱衣室</t>
    <rPh sb="0" eb="2">
      <t>ヨクシツ</t>
    </rPh>
    <rPh sb="3" eb="6">
      <t>ダツイシツ</t>
    </rPh>
    <phoneticPr fontId="9"/>
  </si>
  <si>
    <t>トイレ</t>
    <phoneticPr fontId="9"/>
  </si>
  <si>
    <t>機能訓練室</t>
    <rPh sb="0" eb="2">
      <t>キノウ</t>
    </rPh>
    <rPh sb="2" eb="4">
      <t>クンレン</t>
    </rPh>
    <rPh sb="4" eb="5">
      <t>シツ</t>
    </rPh>
    <phoneticPr fontId="9"/>
  </si>
  <si>
    <t>廊下</t>
    <rPh sb="0" eb="2">
      <t>ロウカ</t>
    </rPh>
    <phoneticPr fontId="9"/>
  </si>
  <si>
    <t>施設敷地内の建物外</t>
    <rPh sb="0" eb="2">
      <t>シセツ</t>
    </rPh>
    <rPh sb="2" eb="4">
      <t>シキチ</t>
    </rPh>
    <rPh sb="4" eb="5">
      <t>ナイ</t>
    </rPh>
    <rPh sb="6" eb="8">
      <t>タテモノ</t>
    </rPh>
    <rPh sb="8" eb="9">
      <t>ガイ</t>
    </rPh>
    <phoneticPr fontId="9"/>
  </si>
  <si>
    <t>未選択</t>
    <rPh sb="0" eb="1">
      <t>ミ</t>
    </rPh>
    <rPh sb="1" eb="3">
      <t>センタク</t>
    </rPh>
    <phoneticPr fontId="9"/>
  </si>
  <si>
    <t>事業所住所判定</t>
    <rPh sb="0" eb="3">
      <t>ジギョウショ</t>
    </rPh>
    <rPh sb="3" eb="5">
      <t>ジュウショ</t>
    </rPh>
    <rPh sb="5" eb="7">
      <t>ハンテイ</t>
    </rPh>
    <phoneticPr fontId="10"/>
  </si>
  <si>
    <t>１．事故状況の程度</t>
    <rPh sb="2" eb="4">
      <t>ジコ</t>
    </rPh>
    <rPh sb="4" eb="6">
      <t>ジョウキョウ</t>
    </rPh>
    <rPh sb="7" eb="9">
      <t>テイド</t>
    </rPh>
    <phoneticPr fontId="10"/>
  </si>
  <si>
    <t>１．死亡日</t>
    <rPh sb="2" eb="5">
      <t>シボウビ</t>
    </rPh>
    <phoneticPr fontId="10"/>
  </si>
  <si>
    <t>１．事故状況その他の程度</t>
    <rPh sb="2" eb="4">
      <t>ジコ</t>
    </rPh>
    <rPh sb="4" eb="6">
      <t>ジョウキョウ</t>
    </rPh>
    <rPh sb="8" eb="9">
      <t>タ</t>
    </rPh>
    <rPh sb="10" eb="12">
      <t>テイド</t>
    </rPh>
    <phoneticPr fontId="9"/>
  </si>
  <si>
    <t>２．法人名</t>
    <rPh sb="2" eb="4">
      <t>ホウジン</t>
    </rPh>
    <rPh sb="4" eb="5">
      <t>メイ</t>
    </rPh>
    <phoneticPr fontId="10"/>
  </si>
  <si>
    <t>２．事業所名</t>
    <rPh sb="2" eb="5">
      <t>ジギョウショ</t>
    </rPh>
    <rPh sb="5" eb="6">
      <t>メイ</t>
    </rPh>
    <phoneticPr fontId="10"/>
  </si>
  <si>
    <t>２．事業所番号</t>
    <rPh sb="2" eb="5">
      <t>ジギョウショ</t>
    </rPh>
    <rPh sb="5" eb="7">
      <t>バンゴウ</t>
    </rPh>
    <phoneticPr fontId="10"/>
  </si>
  <si>
    <t>２．サービス種別</t>
    <rPh sb="6" eb="8">
      <t>シュベツ</t>
    </rPh>
    <phoneticPr fontId="10"/>
  </si>
  <si>
    <t>２．所在地</t>
    <rPh sb="2" eb="5">
      <t>ショザイチ</t>
    </rPh>
    <phoneticPr fontId="10"/>
  </si>
  <si>
    <t>３．氏名</t>
    <rPh sb="2" eb="4">
      <t>シメイ</t>
    </rPh>
    <phoneticPr fontId="10"/>
  </si>
  <si>
    <t>３．年齢</t>
    <rPh sb="2" eb="4">
      <t>ネンレイ</t>
    </rPh>
    <phoneticPr fontId="10"/>
  </si>
  <si>
    <t>３．性別</t>
    <rPh sb="2" eb="4">
      <t>セイベツ</t>
    </rPh>
    <phoneticPr fontId="10"/>
  </si>
  <si>
    <t>性別</t>
    <rPh sb="0" eb="2">
      <t>セイベツ</t>
    </rPh>
    <phoneticPr fontId="9"/>
  </si>
  <si>
    <t>３．サービス提供開始日</t>
    <rPh sb="6" eb="8">
      <t>テイキョウ</t>
    </rPh>
    <rPh sb="8" eb="10">
      <t>カイシ</t>
    </rPh>
    <rPh sb="10" eb="11">
      <t>ビ</t>
    </rPh>
    <phoneticPr fontId="10"/>
  </si>
  <si>
    <t>３．保険者</t>
    <rPh sb="2" eb="5">
      <t>ホケンシャ</t>
    </rPh>
    <phoneticPr fontId="10"/>
  </si>
  <si>
    <t>３．被保険者番号</t>
    <rPh sb="2" eb="6">
      <t>ヒホケンシャ</t>
    </rPh>
    <rPh sb="6" eb="8">
      <t>バンゴウ</t>
    </rPh>
    <phoneticPr fontId="10"/>
  </si>
  <si>
    <t>３．住所</t>
    <rPh sb="2" eb="4">
      <t>ジュウショ</t>
    </rPh>
    <phoneticPr fontId="10"/>
  </si>
  <si>
    <t>住所</t>
    <rPh sb="0" eb="2">
      <t>ジュウショ</t>
    </rPh>
    <phoneticPr fontId="9"/>
  </si>
  <si>
    <t>要介護度</t>
    <rPh sb="0" eb="3">
      <t>ヨウカイゴ</t>
    </rPh>
    <rPh sb="3" eb="4">
      <t>ド</t>
    </rPh>
    <phoneticPr fontId="9"/>
  </si>
  <si>
    <t>認知症高齢者日常生活自立度</t>
    <rPh sb="0" eb="3">
      <t>ニンチショウ</t>
    </rPh>
    <rPh sb="3" eb="6">
      <t>コウレイシャ</t>
    </rPh>
    <rPh sb="6" eb="8">
      <t>ニチジョウ</t>
    </rPh>
    <rPh sb="8" eb="10">
      <t>セイカツ</t>
    </rPh>
    <rPh sb="10" eb="13">
      <t>ジリツド</t>
    </rPh>
    <phoneticPr fontId="9"/>
  </si>
  <si>
    <t>３．要介護度</t>
    <rPh sb="2" eb="5">
      <t>ヨウカイゴ</t>
    </rPh>
    <rPh sb="5" eb="6">
      <t>ド</t>
    </rPh>
    <phoneticPr fontId="10"/>
  </si>
  <si>
    <t>３．認知症高齢者日常生活自立度</t>
    <rPh sb="2" eb="5">
      <t>ニンチショウ</t>
    </rPh>
    <rPh sb="5" eb="8">
      <t>コウレイシャ</t>
    </rPh>
    <rPh sb="8" eb="10">
      <t>ニチジョウ</t>
    </rPh>
    <rPh sb="10" eb="12">
      <t>セイカツ</t>
    </rPh>
    <rPh sb="12" eb="15">
      <t>ジリツド</t>
    </rPh>
    <phoneticPr fontId="10"/>
  </si>
  <si>
    <t>４．発生日時</t>
    <rPh sb="2" eb="4">
      <t>ハッセイ</t>
    </rPh>
    <rPh sb="4" eb="6">
      <t>ニチジ</t>
    </rPh>
    <phoneticPr fontId="10"/>
  </si>
  <si>
    <t>４．発生場所</t>
    <rPh sb="2" eb="4">
      <t>ハッセイ</t>
    </rPh>
    <rPh sb="4" eb="6">
      <t>バショ</t>
    </rPh>
    <phoneticPr fontId="10"/>
  </si>
  <si>
    <t>４．発生場所その他の場所</t>
    <rPh sb="2" eb="4">
      <t>ハッセイ</t>
    </rPh>
    <rPh sb="4" eb="6">
      <t>バショ</t>
    </rPh>
    <rPh sb="8" eb="9">
      <t>タ</t>
    </rPh>
    <rPh sb="10" eb="12">
      <t>バショ</t>
    </rPh>
    <phoneticPr fontId="10"/>
  </si>
  <si>
    <t>４．事故の種別</t>
    <rPh sb="2" eb="4">
      <t>ジコ</t>
    </rPh>
    <rPh sb="5" eb="7">
      <t>シュベツ</t>
    </rPh>
    <phoneticPr fontId="10"/>
  </si>
  <si>
    <t>４．事故の種別その他の内容</t>
    <rPh sb="2" eb="4">
      <t>ジコ</t>
    </rPh>
    <rPh sb="5" eb="7">
      <t>シュベツ</t>
    </rPh>
    <rPh sb="9" eb="10">
      <t>タ</t>
    </rPh>
    <rPh sb="11" eb="13">
      <t>ナイヨウ</t>
    </rPh>
    <phoneticPr fontId="10"/>
  </si>
  <si>
    <t>事故状況の程度</t>
    <rPh sb="0" eb="2">
      <t>ジコ</t>
    </rPh>
    <rPh sb="2" eb="4">
      <t>ジョウキョウ</t>
    </rPh>
    <rPh sb="5" eb="7">
      <t>テイド</t>
    </rPh>
    <phoneticPr fontId="1"/>
  </si>
  <si>
    <t>発生時状況、事故内容の詳細</t>
    <phoneticPr fontId="1"/>
  </si>
  <si>
    <t>４．発生時状況、事故内容の詳細</t>
    <rPh sb="2" eb="4">
      <t>ハッセイ</t>
    </rPh>
    <rPh sb="4" eb="5">
      <t>ジ</t>
    </rPh>
    <rPh sb="5" eb="7">
      <t>ジョウキョウ</t>
    </rPh>
    <rPh sb="8" eb="10">
      <t>ジコ</t>
    </rPh>
    <rPh sb="10" eb="12">
      <t>ナイヨウ</t>
    </rPh>
    <rPh sb="13" eb="15">
      <t>ショウサイ</t>
    </rPh>
    <phoneticPr fontId="10"/>
  </si>
  <si>
    <t>４．薬の名前</t>
    <rPh sb="2" eb="3">
      <t>クスリ</t>
    </rPh>
    <rPh sb="4" eb="6">
      <t>ナマエ</t>
    </rPh>
    <phoneticPr fontId="10"/>
  </si>
  <si>
    <t>４．薬の効果</t>
    <rPh sb="2" eb="3">
      <t>クスリ</t>
    </rPh>
    <rPh sb="4" eb="6">
      <t>コウカ</t>
    </rPh>
    <phoneticPr fontId="10"/>
  </si>
  <si>
    <t>５．発生時の対応</t>
    <rPh sb="2" eb="4">
      <t>ハッセイ</t>
    </rPh>
    <rPh sb="4" eb="5">
      <t>ジ</t>
    </rPh>
    <rPh sb="6" eb="8">
      <t>タイオウ</t>
    </rPh>
    <phoneticPr fontId="10"/>
  </si>
  <si>
    <t>５．受診方法</t>
    <rPh sb="2" eb="4">
      <t>ジュシン</t>
    </rPh>
    <rPh sb="4" eb="6">
      <t>ホウホウ</t>
    </rPh>
    <phoneticPr fontId="10"/>
  </si>
  <si>
    <t>５．受診方法その他の内容</t>
    <rPh sb="2" eb="4">
      <t>ジュシン</t>
    </rPh>
    <rPh sb="4" eb="6">
      <t>ホウホウ</t>
    </rPh>
    <rPh sb="8" eb="9">
      <t>タ</t>
    </rPh>
    <rPh sb="10" eb="12">
      <t>ナイヨウ</t>
    </rPh>
    <phoneticPr fontId="9"/>
  </si>
  <si>
    <t>５．受診先医療機関名</t>
    <rPh sb="2" eb="4">
      <t>ジュシン</t>
    </rPh>
    <rPh sb="4" eb="5">
      <t>サキ</t>
    </rPh>
    <rPh sb="5" eb="7">
      <t>イリョウ</t>
    </rPh>
    <rPh sb="7" eb="9">
      <t>キカン</t>
    </rPh>
    <rPh sb="9" eb="10">
      <t>メイ</t>
    </rPh>
    <phoneticPr fontId="10"/>
  </si>
  <si>
    <t>５．受診先連絡先</t>
    <rPh sb="2" eb="4">
      <t>ジュシン</t>
    </rPh>
    <rPh sb="4" eb="5">
      <t>サキ</t>
    </rPh>
    <rPh sb="5" eb="8">
      <t>レンラクサキ</t>
    </rPh>
    <phoneticPr fontId="10"/>
  </si>
  <si>
    <t>５．診断名</t>
    <rPh sb="2" eb="5">
      <t>シンダンメイ</t>
    </rPh>
    <phoneticPr fontId="10"/>
  </si>
  <si>
    <t>５．診断内容</t>
    <rPh sb="2" eb="4">
      <t>シンダン</t>
    </rPh>
    <rPh sb="4" eb="6">
      <t>ナイヨウ</t>
    </rPh>
    <phoneticPr fontId="10"/>
  </si>
  <si>
    <t>５．診断内容詳細</t>
    <rPh sb="2" eb="4">
      <t>シンダン</t>
    </rPh>
    <rPh sb="4" eb="6">
      <t>ナイヨウ</t>
    </rPh>
    <rPh sb="6" eb="8">
      <t>ショウサイ</t>
    </rPh>
    <phoneticPr fontId="10"/>
  </si>
  <si>
    <t>５．診断内容その他の内容</t>
    <rPh sb="2" eb="4">
      <t>シンダン</t>
    </rPh>
    <rPh sb="4" eb="6">
      <t>ナイヨウ</t>
    </rPh>
    <rPh sb="8" eb="9">
      <t>タ</t>
    </rPh>
    <rPh sb="10" eb="12">
      <t>ナイヨウ</t>
    </rPh>
    <phoneticPr fontId="10"/>
  </si>
  <si>
    <t>５．検査、処置等の概要</t>
    <rPh sb="2" eb="4">
      <t>ケンサ</t>
    </rPh>
    <rPh sb="5" eb="7">
      <t>ショチ</t>
    </rPh>
    <rPh sb="7" eb="8">
      <t>トウ</t>
    </rPh>
    <rPh sb="9" eb="11">
      <t>ガイヨウ</t>
    </rPh>
    <phoneticPr fontId="9"/>
  </si>
  <si>
    <t>６．利用者の状況</t>
    <rPh sb="2" eb="5">
      <t>リヨウシャ</t>
    </rPh>
    <rPh sb="6" eb="8">
      <t>ジョウキョウ</t>
    </rPh>
    <phoneticPr fontId="9"/>
  </si>
  <si>
    <t>６．家族等への報告</t>
    <rPh sb="2" eb="4">
      <t>カゾク</t>
    </rPh>
    <rPh sb="4" eb="5">
      <t>トウ</t>
    </rPh>
    <rPh sb="7" eb="9">
      <t>ホウコク</t>
    </rPh>
    <phoneticPr fontId="9"/>
  </si>
  <si>
    <t>６．続柄その他の内容</t>
    <rPh sb="2" eb="4">
      <t>ツヅキガラ</t>
    </rPh>
    <rPh sb="6" eb="7">
      <t>タ</t>
    </rPh>
    <rPh sb="8" eb="10">
      <t>ナイヨウ</t>
    </rPh>
    <phoneticPr fontId="9"/>
  </si>
  <si>
    <t>６．報告年月日</t>
    <rPh sb="2" eb="4">
      <t>ホウコク</t>
    </rPh>
    <rPh sb="4" eb="7">
      <t>ネンガッピ</t>
    </rPh>
    <phoneticPr fontId="9"/>
  </si>
  <si>
    <t>６．連絡した関係機関名</t>
    <rPh sb="2" eb="4">
      <t>レンラク</t>
    </rPh>
    <rPh sb="6" eb="8">
      <t>カンケイ</t>
    </rPh>
    <rPh sb="8" eb="10">
      <t>キカン</t>
    </rPh>
    <rPh sb="10" eb="11">
      <t>メイ</t>
    </rPh>
    <phoneticPr fontId="9"/>
  </si>
  <si>
    <t>６．追加対応予定</t>
    <rPh sb="2" eb="4">
      <t>ツイカ</t>
    </rPh>
    <rPh sb="4" eb="6">
      <t>タイオウ</t>
    </rPh>
    <rPh sb="6" eb="8">
      <t>ヨテイ</t>
    </rPh>
    <phoneticPr fontId="9"/>
  </si>
  <si>
    <t>７．事故の原因分析</t>
    <rPh sb="2" eb="4">
      <t>ジコ</t>
    </rPh>
    <rPh sb="5" eb="7">
      <t>ゲンイン</t>
    </rPh>
    <rPh sb="7" eb="9">
      <t>ブンセキ</t>
    </rPh>
    <phoneticPr fontId="9"/>
  </si>
  <si>
    <t>８．再発防止策</t>
    <rPh sb="2" eb="4">
      <t>サイハツ</t>
    </rPh>
    <rPh sb="4" eb="6">
      <t>ボウシ</t>
    </rPh>
    <rPh sb="6" eb="7">
      <t>サク</t>
    </rPh>
    <phoneticPr fontId="9"/>
  </si>
  <si>
    <t>１．提出日</t>
    <rPh sb="2" eb="4">
      <t>テイシュツ</t>
    </rPh>
    <rPh sb="4" eb="5">
      <t>ビ</t>
    </rPh>
    <phoneticPr fontId="10"/>
  </si>
  <si>
    <t>報告回数</t>
    <rPh sb="0" eb="2">
      <t>ホウコク</t>
    </rPh>
    <rPh sb="2" eb="4">
      <t>カイスウ</t>
    </rPh>
    <phoneticPr fontId="9"/>
  </si>
  <si>
    <t>空白</t>
  </si>
  <si>
    <t>不明</t>
  </si>
  <si>
    <t>)</t>
    <phoneticPr fontId="1"/>
  </si>
  <si>
    <t>選択してください</t>
  </si>
  <si>
    <t>到達番号</t>
    <rPh sb="0" eb="2">
      <t>トウタツ</t>
    </rPh>
    <rPh sb="2" eb="4">
      <t>バンゴウ</t>
    </rPh>
    <phoneticPr fontId="9"/>
  </si>
  <si>
    <t>異食</t>
    <rPh sb="0" eb="2">
      <t>イショク</t>
    </rPh>
    <phoneticPr fontId="1"/>
  </si>
  <si>
    <t>誤薬、与薬もれ等</t>
    <rPh sb="0" eb="1">
      <t>ゴ</t>
    </rPh>
    <rPh sb="1" eb="2">
      <t>クスリ</t>
    </rPh>
    <rPh sb="3" eb="5">
      <t>ヨヤク</t>
    </rPh>
    <rPh sb="7" eb="8">
      <t>トウ</t>
    </rPh>
    <phoneticPr fontId="1"/>
  </si>
  <si>
    <t>徘徊</t>
    <rPh sb="0" eb="2">
      <t>ハイカイ</t>
    </rPh>
    <phoneticPr fontId="1"/>
  </si>
  <si>
    <t>介護ミス</t>
    <rPh sb="0" eb="2">
      <t>カイゴ</t>
    </rPh>
    <phoneticPr fontId="1"/>
  </si>
  <si>
    <t>苦情</t>
    <rPh sb="0" eb="2">
      <t>クジョウ</t>
    </rPh>
    <phoneticPr fontId="1"/>
  </si>
  <si>
    <t>職員の法令違反、不祥事</t>
    <rPh sb="0" eb="2">
      <t>ショクイン</t>
    </rPh>
    <rPh sb="3" eb="5">
      <t>ホウレイ</t>
    </rPh>
    <rPh sb="5" eb="7">
      <t>イハン</t>
    </rPh>
    <rPh sb="8" eb="11">
      <t>フショウジ</t>
    </rPh>
    <phoneticPr fontId="1"/>
  </si>
  <si>
    <t>感染症</t>
    <rPh sb="0" eb="3">
      <t>カンセンショウ</t>
    </rPh>
    <phoneticPr fontId="1"/>
  </si>
  <si>
    <t>医療処置関連（チューブ抜去等）</t>
    <rPh sb="0" eb="2">
      <t>イリョウ</t>
    </rPh>
    <rPh sb="2" eb="4">
      <t>ショチ</t>
    </rPh>
    <rPh sb="4" eb="6">
      <t>カンレン</t>
    </rPh>
    <rPh sb="11" eb="13">
      <t>バッキョ</t>
    </rPh>
    <rPh sb="13" eb="14">
      <t>トウ</t>
    </rPh>
    <phoneticPr fontId="1"/>
  </si>
  <si>
    <t>不明</t>
    <rPh sb="0" eb="2">
      <t>フメイ</t>
    </rPh>
    <phoneticPr fontId="1"/>
  </si>
  <si>
    <t>感染症</t>
    <rPh sb="0" eb="3">
      <t>カンセンショウ</t>
    </rPh>
    <phoneticPr fontId="9"/>
  </si>
  <si>
    <t>介護医療院</t>
    <rPh sb="0" eb="2">
      <t>カイゴ</t>
    </rPh>
    <rPh sb="2" eb="4">
      <t>イリョウ</t>
    </rPh>
    <rPh sb="4" eb="5">
      <t>イン</t>
    </rPh>
    <phoneticPr fontId="10"/>
  </si>
  <si>
    <t>養護老人ホーム</t>
    <rPh sb="0" eb="4">
      <t>ヨウゴロウジン</t>
    </rPh>
    <phoneticPr fontId="10"/>
  </si>
  <si>
    <t>軽費老人ホーム</t>
    <rPh sb="0" eb="4">
      <t>ケイヒロウジン</t>
    </rPh>
    <phoneticPr fontId="10"/>
  </si>
  <si>
    <t>有料老人ホーム</t>
    <rPh sb="0" eb="4">
      <t>ユウリョウロウジン</t>
    </rPh>
    <phoneticPr fontId="10"/>
  </si>
  <si>
    <t>サービス付き高齢者向け住宅</t>
    <rPh sb="4" eb="5">
      <t>ツ</t>
    </rPh>
    <rPh sb="6" eb="10">
      <t>コウレイシャム</t>
    </rPh>
    <rPh sb="11" eb="13">
      <t>ジュウタク</t>
    </rPh>
    <phoneticPr fontId="10"/>
  </si>
  <si>
    <t>地域密着型介護老人福祉施設入所者生活介護</t>
    <rPh sb="0" eb="2">
      <t>チイキ</t>
    </rPh>
    <rPh sb="2" eb="5">
      <t>ミッチャクガタ</t>
    </rPh>
    <rPh sb="5" eb="7">
      <t>カイゴ</t>
    </rPh>
    <rPh sb="7" eb="9">
      <t>ロウジン</t>
    </rPh>
    <rPh sb="9" eb="10">
      <t>フク</t>
    </rPh>
    <rPh sb="16" eb="18">
      <t>セイカツ</t>
    </rPh>
    <rPh sb="18" eb="20">
      <t>カイゴ</t>
    </rPh>
    <phoneticPr fontId="10"/>
  </si>
  <si>
    <t>訪問入浴</t>
    <rPh sb="0" eb="2">
      <t>ホウモン</t>
    </rPh>
    <rPh sb="2" eb="4">
      <t>ニュウヨク</t>
    </rPh>
    <phoneticPr fontId="10"/>
  </si>
  <si>
    <t>訪問リハビリ</t>
    <rPh sb="0" eb="2">
      <t>ホウモン</t>
    </rPh>
    <phoneticPr fontId="10"/>
  </si>
  <si>
    <t>養護老人ホーム（特定施設入居者生活介護）</t>
    <rPh sb="0" eb="4">
      <t>ヨウゴロウジン</t>
    </rPh>
    <rPh sb="8" eb="15">
      <t>トクテイシセツニュウキョシャ</t>
    </rPh>
    <rPh sb="15" eb="17">
      <t>セイカツ</t>
    </rPh>
    <rPh sb="17" eb="19">
      <t>カイゴ</t>
    </rPh>
    <phoneticPr fontId="10"/>
  </si>
  <si>
    <t>軽費老人ホーム（特定施設入居者生活介護）</t>
    <rPh sb="0" eb="2">
      <t>ケイヒ</t>
    </rPh>
    <rPh sb="2" eb="4">
      <t>ロウジン</t>
    </rPh>
    <rPh sb="8" eb="15">
      <t>トクテイシセツニュウキョシャ</t>
    </rPh>
    <rPh sb="15" eb="17">
      <t>セイカツ</t>
    </rPh>
    <rPh sb="17" eb="19">
      <t>カイゴ</t>
    </rPh>
    <phoneticPr fontId="10"/>
  </si>
  <si>
    <t>有料老人ホーム（特定施設入居者生活介護）</t>
    <rPh sb="0" eb="2">
      <t>ユウリョウ</t>
    </rPh>
    <rPh sb="2" eb="4">
      <t>ロウジン</t>
    </rPh>
    <rPh sb="8" eb="15">
      <t>トクテイシセツニュウキョシャ</t>
    </rPh>
    <rPh sb="15" eb="17">
      <t>セイカツ</t>
    </rPh>
    <rPh sb="17" eb="19">
      <t>カイゴ</t>
    </rPh>
    <phoneticPr fontId="10"/>
  </si>
  <si>
    <t>サービス付き高齢者向け住宅（特定施設入居者生活介護）</t>
    <rPh sb="4" eb="5">
      <t>ツ</t>
    </rPh>
    <rPh sb="6" eb="10">
      <t>コウレイシャム</t>
    </rPh>
    <rPh sb="11" eb="13">
      <t>ジュウタク</t>
    </rPh>
    <rPh sb="14" eb="21">
      <t>トクテイシセツニュウキョシャ</t>
    </rPh>
    <rPh sb="21" eb="23">
      <t>セイカツ</t>
    </rPh>
    <rPh sb="23" eb="25">
      <t>カイゴ</t>
    </rPh>
    <phoneticPr fontId="10"/>
  </si>
  <si>
    <t>通所リハビリ</t>
    <rPh sb="0" eb="2">
      <t>ツウショ</t>
    </rPh>
    <phoneticPr fontId="10"/>
  </si>
  <si>
    <t>居宅かいお支援</t>
    <rPh sb="0" eb="2">
      <t>キョタク</t>
    </rPh>
    <rPh sb="5" eb="7">
      <t>シエン</t>
    </rPh>
    <phoneticPr fontId="10"/>
  </si>
  <si>
    <t>介護予防支援</t>
    <rPh sb="0" eb="2">
      <t>カイゴ</t>
    </rPh>
    <rPh sb="2" eb="4">
      <t>ヨボウ</t>
    </rPh>
    <rPh sb="4" eb="6">
      <t>シエン</t>
    </rPh>
    <phoneticPr fontId="10"/>
  </si>
  <si>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0"/>
  </si>
  <si>
    <t>夜間対応型訪問介護</t>
    <rPh sb="0" eb="9">
      <t>ヤカンタイオウガタホウモンカイゴ</t>
    </rPh>
    <phoneticPr fontId="10"/>
  </si>
  <si>
    <t>地域密着型通所介護</t>
    <rPh sb="0" eb="9">
      <t>チイキミッチャクガタツウショカイゴ</t>
    </rPh>
    <phoneticPr fontId="10"/>
  </si>
  <si>
    <t>療養型通所介護</t>
    <rPh sb="0" eb="3">
      <t>リョウヨウガタ</t>
    </rPh>
    <rPh sb="3" eb="5">
      <t>ツウショ</t>
    </rPh>
    <rPh sb="5" eb="7">
      <t>カイゴ</t>
    </rPh>
    <phoneticPr fontId="10"/>
  </si>
  <si>
    <t>居宅療養管理指導</t>
    <rPh sb="0" eb="8">
      <t>キョタクリョウヨウカンリシドウ</t>
    </rPh>
    <phoneticPr fontId="9"/>
  </si>
  <si>
    <t>定期巡回・随時対応型訪問介護</t>
    <rPh sb="0" eb="4">
      <t>テイキジュンカイ</t>
    </rPh>
    <rPh sb="5" eb="14">
      <t>ズイジタイオウガタホウモンカイゴ</t>
    </rPh>
    <phoneticPr fontId="9"/>
  </si>
  <si>
    <t>小規模多機能型居宅介護</t>
    <rPh sb="0" eb="3">
      <t>ショウキボ</t>
    </rPh>
    <rPh sb="3" eb="7">
      <t>タキノウガタ</t>
    </rPh>
    <rPh sb="7" eb="9">
      <t>キョタク</t>
    </rPh>
    <rPh sb="9" eb="11">
      <t>カイゴ</t>
    </rPh>
    <phoneticPr fontId="9"/>
  </si>
  <si>
    <t>看護小規模多機能型居宅介護</t>
    <rPh sb="0" eb="13">
      <t>カンゴショウキボタキノウガタキョタクカイゴ</t>
    </rPh>
    <phoneticPr fontId="9"/>
  </si>
  <si>
    <t>認知症対応型共同生活介護</t>
    <rPh sb="0" eb="3">
      <t>ニンチショウ</t>
    </rPh>
    <rPh sb="3" eb="6">
      <t>タイオウガタ</t>
    </rPh>
    <rPh sb="6" eb="8">
      <t>キョウドウ</t>
    </rPh>
    <rPh sb="8" eb="10">
      <t>セイカツ</t>
    </rPh>
    <rPh sb="10" eb="12">
      <t>カイゴ</t>
    </rPh>
    <phoneticPr fontId="9"/>
  </si>
  <si>
    <t>認知症対応型通所介護</t>
    <rPh sb="0" eb="3">
      <t>ニンチショウ</t>
    </rPh>
    <rPh sb="3" eb="6">
      <t>タイオウガタ</t>
    </rPh>
    <rPh sb="6" eb="8">
      <t>ツウショ</t>
    </rPh>
    <rPh sb="8" eb="10">
      <t>カイゴ</t>
    </rPh>
    <phoneticPr fontId="9"/>
  </si>
  <si>
    <t>福祉用具貸与</t>
    <rPh sb="0" eb="2">
      <t>フクシ</t>
    </rPh>
    <rPh sb="2" eb="4">
      <t>ヨウグ</t>
    </rPh>
    <rPh sb="4" eb="6">
      <t>タイヨ</t>
    </rPh>
    <phoneticPr fontId="9"/>
  </si>
  <si>
    <t>特定福祉用具販売</t>
    <rPh sb="0" eb="2">
      <t>トクテイ</t>
    </rPh>
    <rPh sb="2" eb="4">
      <t>フクシ</t>
    </rPh>
    <rPh sb="4" eb="6">
      <t>ヨウグ</t>
    </rPh>
    <rPh sb="6" eb="8">
      <t>ハンバイ</t>
    </rPh>
    <phoneticPr fontId="9"/>
  </si>
  <si>
    <t>その他</t>
    <rPh sb="2" eb="3">
      <t>タ</t>
    </rPh>
    <phoneticPr fontId="9"/>
  </si>
  <si>
    <t>処理状況</t>
    <rPh sb="0" eb="2">
      <t>ショリ</t>
    </rPh>
    <rPh sb="2" eb="4">
      <t>ジョウキョウ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</si>
</sst>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quot;歳&quot;"/>
  </numFmts>
  <fonts count="23">
    <font>
      <sz val="11"/>
      <color theme="1"/>
      <name val="游ゴシック"/>
      <family val="3"/>
      <charset val="128"/>
      <scheme val="minor"/>
    </font>
    <font>
      <sz val="6"/>
      <name val="游ゴシック"/>
      <family val="3"/>
      <charset val="128"/>
    </font>
    <font>
      <sz val="10"/>
      <color theme="1"/>
      <name val="游ゴシック"/>
      <family val="3"/>
      <charset val="128"/>
      <scheme val="minor"/>
    </font>
    <font>
      <b/>
      <sz val="18"/>
      <color theme="1"/>
      <name val="游ゴシック"/>
      <family val="3"/>
      <charset val="128"/>
      <scheme val="minor"/>
    </font>
    <font>
      <sz val="11"/>
      <color rgb="FFFF0000"/>
      <name val="游ゴシック"/>
      <family val="3"/>
      <charset val="128"/>
      <scheme val="minor"/>
    </font>
    <font>
      <sz val="11"/>
      <name val="游ゴシック"/>
      <family val="3"/>
      <charset val="128"/>
      <scheme val="minor"/>
    </font>
    <font>
      <sz val="12"/>
      <color theme="1"/>
      <name val="游ゴシック"/>
      <family val="3"/>
      <charset val="128"/>
      <scheme val="minor"/>
    </font>
    <font>
      <sz val="11"/>
      <color theme="1"/>
      <name val="Segoe UI Symbol"/>
      <family val="2"/>
    </font>
    <font>
      <sz val="11"/>
      <name val="ＭＳ Ｐゴシック"/>
      <family val="3"/>
      <charset val="128"/>
    </font>
    <font>
      <sz val="6"/>
      <name val="游ゴシック"/>
      <family val="3"/>
      <charset val="128"/>
      <scheme val="minor"/>
    </font>
    <font>
      <sz val="6"/>
      <name val="ＭＳ Ｐゴシック"/>
      <family val="3"/>
      <charset val="128"/>
    </font>
    <font>
      <sz val="11"/>
      <name val="ＭＳ ゴシック"/>
      <family val="3"/>
      <charset val="128"/>
    </font>
    <font>
      <sz val="8"/>
      <name val="ＭＳ ゴシック"/>
      <family val="3"/>
      <charset val="128"/>
    </font>
    <font>
      <sz val="7"/>
      <name val="ＭＳ ゴシック"/>
      <family val="3"/>
      <charset val="128"/>
    </font>
    <font>
      <sz val="5"/>
      <name val="ＭＳ ゴシック"/>
      <family val="3"/>
      <charset val="128"/>
    </font>
    <font>
      <b/>
      <sz val="9"/>
      <color indexed="81"/>
      <name val="MS P ゴシック"/>
      <family val="3"/>
      <charset val="128"/>
    </font>
    <font>
      <sz val="9"/>
      <color rgb="FF000000"/>
      <name val="Meiryo UI"/>
      <family val="3"/>
      <charset val="128"/>
    </font>
    <font>
      <u/>
      <sz val="11"/>
      <color theme="1"/>
      <name val="游ゴシック"/>
      <family val="3"/>
      <charset val="128"/>
      <scheme val="minor"/>
    </font>
    <font>
      <sz val="9"/>
      <color theme="1"/>
      <name val="游ゴシック"/>
      <family val="3"/>
      <charset val="128"/>
      <scheme val="minor"/>
    </font>
    <font>
      <sz val="14"/>
      <color theme="1"/>
      <name val="游ゴシック"/>
      <family val="3"/>
      <charset val="128"/>
      <scheme val="minor"/>
    </font>
    <font>
      <sz val="24"/>
      <color theme="1"/>
      <name val="游ゴシック"/>
      <family val="3"/>
      <charset val="128"/>
      <scheme val="minor"/>
    </font>
    <font>
      <b/>
      <sz val="12"/>
      <color rgb="FFFF0000"/>
      <name val="游ゴシック"/>
      <family val="3"/>
      <charset val="128"/>
      <scheme val="minor"/>
    </font>
    <font>
      <sz val="10"/>
      <color theme="1"/>
      <name val="ＭＳ Ｐゴシック"/>
      <family val="3"/>
      <charset val="128"/>
    </font>
  </fonts>
  <fills count="5">
    <fill>
      <patternFill patternType="none"/>
    </fill>
    <fill>
      <patternFill patternType="gray125"/>
    </fill>
    <fill>
      <patternFill patternType="solid">
        <fgColor indexed="65"/>
        <bgColor indexed="64"/>
      </patternFill>
    </fill>
    <fill>
      <patternFill patternType="solid">
        <fgColor theme="8" tint="0.79998168889431442"/>
        <bgColor indexed="64"/>
      </patternFill>
    </fill>
    <fill>
      <patternFill patternType="solid">
        <fgColor theme="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rgb="FFFF0000"/>
      </bottom>
      <diagonal/>
    </border>
    <border>
      <left/>
      <right style="thin">
        <color rgb="FFFF0000"/>
      </right>
      <top style="thin">
        <color rgb="FFFF0000"/>
      </top>
      <bottom style="thin">
        <color rgb="FFFF0000"/>
      </bottom>
      <diagonal/>
    </border>
    <border>
      <left/>
      <right/>
      <top style="thin">
        <color rgb="FFFF0000"/>
      </top>
      <bottom style="thin">
        <color rgb="FFFF0000"/>
      </bottom>
      <diagonal/>
    </border>
    <border>
      <left/>
      <right style="thin">
        <color rgb="FFFF0000"/>
      </right>
      <top/>
      <bottom/>
      <diagonal/>
    </border>
  </borders>
  <cellStyleXfs count="2">
    <xf numFmtId="0" fontId="0" fillId="0" borderId="0">
      <alignment vertical="center"/>
    </xf>
    <xf numFmtId="0" fontId="8" fillId="0" borderId="0">
      <alignment vertical="center"/>
    </xf>
  </cellStyleXfs>
  <cellXfs count="256">
    <xf numFmtId="0" fontId="0" fillId="0" borderId="0" xfId="0">
      <alignment vertical="center"/>
    </xf>
    <xf numFmtId="0" fontId="2" fillId="3" borderId="1" xfId="0" applyFont="1" applyFill="1" applyBorder="1">
      <alignment vertical="center"/>
    </xf>
    <xf numFmtId="0" fontId="2" fillId="3" borderId="1" xfId="0" applyFont="1" applyFill="1" applyBorder="1" applyAlignment="1">
      <alignment horizontal="center" vertical="center"/>
    </xf>
    <xf numFmtId="0" fontId="2" fillId="2" borderId="0" xfId="0" applyFont="1" applyFill="1">
      <alignment vertical="center"/>
    </xf>
    <xf numFmtId="0" fontId="0" fillId="2" borderId="0" xfId="0" applyFont="1" applyFill="1">
      <alignment vertical="center"/>
    </xf>
    <xf numFmtId="0" fontId="0" fillId="2" borderId="0" xfId="0" applyFont="1" applyFill="1">
      <alignment vertical="center"/>
    </xf>
    <xf numFmtId="0" fontId="4" fillId="2" borderId="0" xfId="0" applyFont="1" applyFill="1">
      <alignment vertical="center"/>
    </xf>
    <xf numFmtId="0" fontId="0" fillId="3" borderId="1" xfId="0" applyFont="1" applyFill="1" applyBorder="1">
      <alignment vertical="center"/>
    </xf>
    <xf numFmtId="0" fontId="0" fillId="2" borderId="3" xfId="0" applyFont="1" applyFill="1" applyBorder="1" applyAlignment="1">
      <alignment horizontal="right" vertical="center"/>
    </xf>
    <xf numFmtId="0" fontId="5" fillId="2" borderId="4" xfId="0" applyFont="1" applyFill="1" applyBorder="1" applyAlignment="1">
      <alignment horizontal="right" vertical="center"/>
    </xf>
    <xf numFmtId="0" fontId="0" fillId="3" borderId="1" xfId="0" applyFont="1" applyFill="1" applyBorder="1" applyAlignment="1">
      <alignment horizontal="center" vertical="center"/>
    </xf>
    <xf numFmtId="0" fontId="0" fillId="2" borderId="5" xfId="0" applyFont="1" applyFill="1" applyBorder="1">
      <alignment vertical="center"/>
    </xf>
    <xf numFmtId="0" fontId="0" fillId="2" borderId="6" xfId="0" applyFont="1" applyFill="1" applyBorder="1">
      <alignment vertical="center"/>
    </xf>
    <xf numFmtId="0" fontId="0" fillId="2" borderId="7" xfId="0" applyFont="1" applyFill="1" applyBorder="1">
      <alignment vertical="center"/>
    </xf>
    <xf numFmtId="0" fontId="0" fillId="2" borderId="8" xfId="0" applyFont="1" applyFill="1" applyBorder="1">
      <alignment vertical="center"/>
    </xf>
    <xf numFmtId="0" fontId="0" fillId="2" borderId="5" xfId="0" applyFont="1" applyFill="1" applyBorder="1" applyAlignment="1">
      <alignment horizontal="right" vertical="center"/>
    </xf>
    <xf numFmtId="0" fontId="0" fillId="2" borderId="9" xfId="0" applyFont="1" applyFill="1" applyBorder="1" applyAlignment="1">
      <alignment horizontal="center"/>
    </xf>
    <xf numFmtId="0" fontId="0" fillId="2" borderId="6" xfId="0" applyFont="1" applyFill="1" applyBorder="1" applyAlignment="1">
      <alignment horizontal="center"/>
    </xf>
    <xf numFmtId="0" fontId="0" fillId="2" borderId="10" xfId="0" applyFont="1" applyFill="1" applyBorder="1" applyAlignment="1">
      <alignment vertical="center"/>
    </xf>
    <xf numFmtId="0" fontId="0" fillId="2" borderId="7" xfId="0" applyFont="1" applyFill="1" applyBorder="1" applyAlignment="1">
      <alignment horizontal="center" vertical="top"/>
    </xf>
    <xf numFmtId="0" fontId="0" fillId="2" borderId="8" xfId="0" applyFont="1" applyFill="1" applyBorder="1" applyAlignment="1">
      <alignment horizontal="center" vertical="top"/>
    </xf>
    <xf numFmtId="0" fontId="0" fillId="2" borderId="11" xfId="0" applyFont="1" applyFill="1" applyBorder="1" applyAlignment="1">
      <alignment vertical="center"/>
    </xf>
    <xf numFmtId="0" fontId="0" fillId="2" borderId="10" xfId="0" applyFont="1" applyFill="1" applyBorder="1" applyAlignment="1"/>
    <xf numFmtId="0" fontId="0" fillId="2" borderId="8" xfId="0" applyFont="1" applyFill="1" applyBorder="1" applyAlignment="1"/>
    <xf numFmtId="0" fontId="0" fillId="2" borderId="11" xfId="0" applyFont="1" applyFill="1" applyBorder="1" applyAlignment="1"/>
    <xf numFmtId="0" fontId="0" fillId="2" borderId="9" xfId="0" applyFont="1" applyFill="1" applyBorder="1" applyAlignment="1">
      <alignment horizontal="right" vertical="center"/>
    </xf>
    <xf numFmtId="0" fontId="0" fillId="2" borderId="6" xfId="0" applyFont="1" applyFill="1" applyBorder="1" applyAlignment="1">
      <alignment horizontal="left" vertical="center"/>
    </xf>
    <xf numFmtId="0" fontId="0" fillId="2" borderId="6" xfId="0" applyFont="1" applyFill="1" applyBorder="1" applyAlignment="1">
      <alignment horizontal="right" vertical="center"/>
    </xf>
    <xf numFmtId="0" fontId="0" fillId="2" borderId="10" xfId="0" applyFont="1" applyFill="1" applyBorder="1" applyAlignment="1">
      <alignment horizontal="center" vertical="center"/>
    </xf>
    <xf numFmtId="0" fontId="0" fillId="2" borderId="2" xfId="0" applyFont="1" applyFill="1" applyBorder="1" applyAlignment="1">
      <alignment horizontal="right" vertical="center"/>
    </xf>
    <xf numFmtId="0" fontId="0" fillId="2" borderId="0" xfId="0" applyFont="1" applyFill="1" applyBorder="1" applyAlignment="1">
      <alignment horizontal="left" vertical="center"/>
    </xf>
    <xf numFmtId="0" fontId="0" fillId="2" borderId="0" xfId="0" applyFont="1" applyFill="1" applyBorder="1" applyAlignment="1">
      <alignment horizontal="center" vertical="center"/>
    </xf>
    <xf numFmtId="0" fontId="0" fillId="2" borderId="0" xfId="0" applyFont="1" applyFill="1" applyBorder="1" applyAlignment="1">
      <alignment horizontal="right" vertical="center"/>
    </xf>
    <xf numFmtId="0" fontId="0" fillId="2" borderId="0" xfId="0" applyFont="1" applyFill="1" applyBorder="1">
      <alignment vertical="center"/>
    </xf>
    <xf numFmtId="0" fontId="0" fillId="2" borderId="12" xfId="0" applyFont="1" applyFill="1" applyBorder="1">
      <alignment vertical="center"/>
    </xf>
    <xf numFmtId="0" fontId="0" fillId="2" borderId="7" xfId="0" applyFont="1" applyFill="1" applyBorder="1" applyAlignment="1">
      <alignment horizontal="right" vertical="center"/>
    </xf>
    <xf numFmtId="0" fontId="0" fillId="2" borderId="8" xfId="0" applyFont="1" applyFill="1" applyBorder="1" applyAlignment="1">
      <alignment horizontal="left" vertical="center"/>
    </xf>
    <xf numFmtId="0" fontId="0" fillId="2" borderId="8" xfId="0" applyFont="1" applyFill="1" applyBorder="1" applyAlignment="1">
      <alignment horizontal="right" vertical="center"/>
    </xf>
    <xf numFmtId="0" fontId="0" fillId="2" borderId="8"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0" xfId="0" applyFont="1" applyFill="1" applyBorder="1">
      <alignment vertical="center"/>
    </xf>
    <xf numFmtId="0" fontId="0" fillId="2" borderId="4" xfId="0" applyFont="1" applyFill="1" applyBorder="1" applyAlignment="1">
      <alignment horizontal="center" vertical="center"/>
    </xf>
    <xf numFmtId="0" fontId="6" fillId="2" borderId="6" xfId="0" applyFont="1" applyFill="1" applyBorder="1" applyAlignment="1">
      <alignment horizontal="right" vertical="center"/>
    </xf>
    <xf numFmtId="0" fontId="2" fillId="2" borderId="6" xfId="0" applyFont="1" applyFill="1" applyBorder="1" applyAlignment="1">
      <alignment horizontal="left" vertical="center"/>
    </xf>
    <xf numFmtId="0" fontId="2" fillId="2" borderId="6" xfId="0" applyFont="1" applyFill="1" applyBorder="1">
      <alignment vertical="center"/>
    </xf>
    <xf numFmtId="0" fontId="2" fillId="2" borderId="6"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8" xfId="0" applyFont="1" applyFill="1" applyBorder="1">
      <alignment vertical="center"/>
    </xf>
    <xf numFmtId="0" fontId="2" fillId="2" borderId="11" xfId="0" applyFont="1" applyFill="1" applyBorder="1">
      <alignment vertical="center"/>
    </xf>
    <xf numFmtId="0" fontId="0" fillId="2" borderId="5" xfId="0" applyFont="1" applyFill="1" applyBorder="1" applyAlignment="1">
      <alignment horizontal="left" vertical="center"/>
    </xf>
    <xf numFmtId="0" fontId="0" fillId="2" borderId="4" xfId="0" applyFont="1" applyFill="1" applyBorder="1" applyAlignment="1">
      <alignment horizontal="left" vertical="center"/>
    </xf>
    <xf numFmtId="0" fontId="7" fillId="2" borderId="5" xfId="0" applyFont="1" applyFill="1" applyBorder="1" applyAlignment="1">
      <alignment horizontal="right" vertical="center"/>
    </xf>
    <xf numFmtId="0" fontId="0" fillId="3" borderId="13" xfId="0" applyFont="1" applyFill="1" applyBorder="1" applyAlignment="1">
      <alignment horizontal="center" vertical="center"/>
    </xf>
    <xf numFmtId="0" fontId="0" fillId="2" borderId="5" xfId="0" applyFont="1" applyFill="1" applyBorder="1" applyAlignment="1">
      <alignment horizontal="right" vertical="center"/>
    </xf>
    <xf numFmtId="0" fontId="0" fillId="2" borderId="8" xfId="0" applyFont="1" applyFill="1" applyBorder="1" applyAlignment="1">
      <alignment horizontal="left" vertical="center"/>
    </xf>
    <xf numFmtId="0" fontId="5" fillId="2" borderId="8" xfId="0" applyFont="1" applyFill="1" applyBorder="1" applyAlignment="1">
      <alignment horizontal="left" vertical="center"/>
    </xf>
    <xf numFmtId="0" fontId="5" fillId="2" borderId="8" xfId="0" applyFont="1" applyFill="1" applyBorder="1">
      <alignment vertical="center"/>
    </xf>
    <xf numFmtId="0" fontId="0" fillId="2" borderId="8" xfId="0" applyFont="1" applyFill="1" applyBorder="1">
      <alignment vertical="center"/>
    </xf>
    <xf numFmtId="0" fontId="0" fillId="2" borderId="0" xfId="0" applyFont="1" applyFill="1" applyBorder="1" applyAlignment="1">
      <alignment vertical="center"/>
    </xf>
    <xf numFmtId="0" fontId="0" fillId="2" borderId="8" xfId="0" applyFont="1" applyFill="1" applyBorder="1" applyAlignment="1">
      <alignment vertical="center"/>
    </xf>
    <xf numFmtId="0" fontId="0" fillId="2" borderId="11" xfId="0" applyFont="1" applyFill="1" applyBorder="1" applyAlignment="1">
      <alignment horizontal="right" vertical="center"/>
    </xf>
    <xf numFmtId="0" fontId="0" fillId="2" borderId="8" xfId="0" applyFont="1" applyFill="1" applyBorder="1" applyAlignment="1">
      <alignment horizontal="left" vertical="center" wrapText="1"/>
    </xf>
    <xf numFmtId="0" fontId="0" fillId="2" borderId="0" xfId="0" applyFont="1" applyFill="1" applyAlignment="1">
      <alignment horizontal="left" vertical="center"/>
    </xf>
    <xf numFmtId="0" fontId="8" fillId="0" borderId="0" xfId="1" applyAlignment="1">
      <alignment vertical="center"/>
    </xf>
    <xf numFmtId="0" fontId="8" fillId="0" borderId="0" xfId="1" applyBorder="1" applyAlignment="1">
      <alignment vertical="center"/>
    </xf>
    <xf numFmtId="0" fontId="8" fillId="0" borderId="2" xfId="1" applyFont="1" applyBorder="1" applyAlignment="1">
      <alignment vertical="center"/>
    </xf>
    <xf numFmtId="0" fontId="8" fillId="0" borderId="0" xfId="1" applyAlignment="1">
      <alignment vertical="center" shrinkToFit="1"/>
    </xf>
    <xf numFmtId="0" fontId="11" fillId="0" borderId="2" xfId="1" applyFont="1" applyBorder="1" applyAlignment="1">
      <alignment vertical="center" shrinkToFit="1"/>
    </xf>
    <xf numFmtId="0" fontId="12" fillId="0" borderId="0" xfId="1" applyFont="1" applyAlignment="1">
      <alignment vertical="center"/>
    </xf>
    <xf numFmtId="0" fontId="11" fillId="0" borderId="0" xfId="1" applyFont="1" applyBorder="1" applyAlignment="1">
      <alignment vertical="center"/>
    </xf>
    <xf numFmtId="0" fontId="12" fillId="0" borderId="0" xfId="1" applyFont="1" applyBorder="1" applyAlignment="1">
      <alignment vertical="center"/>
    </xf>
    <xf numFmtId="0" fontId="12" fillId="0" borderId="2" xfId="1" applyFont="1" applyBorder="1" applyAlignment="1">
      <alignment vertical="center" shrinkToFit="1"/>
    </xf>
    <xf numFmtId="0" fontId="11" fillId="0" borderId="2" xfId="1" applyFont="1" applyFill="1" applyBorder="1" applyAlignment="1">
      <alignment vertical="center" shrinkToFit="1"/>
    </xf>
    <xf numFmtId="0" fontId="11" fillId="0" borderId="0" xfId="1" applyFont="1" applyFill="1" applyBorder="1" applyAlignment="1">
      <alignment vertical="center"/>
    </xf>
    <xf numFmtId="0" fontId="13" fillId="0" borderId="0" xfId="1" applyFont="1" applyBorder="1" applyAlignment="1">
      <alignment vertical="center"/>
    </xf>
    <xf numFmtId="0" fontId="11" fillId="0" borderId="0" xfId="1" applyFont="1" applyBorder="1" applyAlignment="1">
      <alignment vertical="center" shrinkToFit="1"/>
    </xf>
    <xf numFmtId="0" fontId="12" fillId="0" borderId="0" xfId="1" applyFont="1" applyBorder="1" applyAlignment="1">
      <alignment vertical="center" shrinkToFit="1"/>
    </xf>
    <xf numFmtId="0" fontId="11" fillId="0" borderId="0" xfId="1" applyFont="1" applyAlignment="1">
      <alignment vertical="center"/>
    </xf>
    <xf numFmtId="0" fontId="11" fillId="0" borderId="0" xfId="1" applyFont="1" applyFill="1" applyBorder="1" applyAlignment="1">
      <alignment vertical="center" shrinkToFit="1"/>
    </xf>
    <xf numFmtId="0" fontId="12" fillId="0" borderId="0" xfId="1" applyFont="1" applyFill="1" applyBorder="1" applyAlignment="1">
      <alignment vertical="center" shrinkToFit="1"/>
    </xf>
    <xf numFmtId="0" fontId="11" fillId="0" borderId="2" xfId="1" applyFont="1" applyFill="1" applyBorder="1" applyAlignment="1">
      <alignment vertical="center"/>
    </xf>
    <xf numFmtId="0" fontId="11" fillId="0" borderId="2" xfId="1" applyFont="1" applyBorder="1" applyAlignment="1">
      <alignment vertical="center"/>
    </xf>
    <xf numFmtId="0" fontId="8" fillId="0" borderId="0" xfId="1" applyFont="1" applyBorder="1" applyAlignment="1">
      <alignment vertical="center"/>
    </xf>
    <xf numFmtId="0" fontId="11" fillId="0" borderId="0" xfId="1" applyFont="1" applyBorder="1" applyAlignment="1">
      <alignment vertical="top"/>
    </xf>
    <xf numFmtId="0" fontId="14" fillId="0" borderId="0" xfId="1" applyFont="1" applyBorder="1" applyAlignment="1">
      <alignment vertical="top" wrapText="1"/>
    </xf>
    <xf numFmtId="0" fontId="8" fillId="0" borderId="0" xfId="1" applyAlignment="1">
      <alignment vertical="top" wrapText="1"/>
    </xf>
    <xf numFmtId="0" fontId="8" fillId="0" borderId="0" xfId="1" applyBorder="1" applyAlignment="1">
      <alignment vertical="top" wrapText="1"/>
    </xf>
    <xf numFmtId="0" fontId="8" fillId="0" borderId="2" xfId="1" applyBorder="1" applyAlignment="1">
      <alignment vertical="center"/>
    </xf>
    <xf numFmtId="0" fontId="11" fillId="0" borderId="2" xfId="1" applyFont="1" applyBorder="1" applyAlignment="1">
      <alignment vertical="top"/>
    </xf>
    <xf numFmtId="0" fontId="8" fillId="0" borderId="20" xfId="1" applyBorder="1" applyAlignment="1">
      <alignment vertical="center"/>
    </xf>
    <xf numFmtId="0" fontId="8" fillId="0" borderId="21" xfId="1" applyBorder="1" applyAlignment="1" applyProtection="1">
      <alignment vertical="center"/>
    </xf>
    <xf numFmtId="0" fontId="8" fillId="0" borderId="22" xfId="1" applyBorder="1" applyAlignment="1" applyProtection="1">
      <alignment vertical="center"/>
    </xf>
    <xf numFmtId="0" fontId="8" fillId="0" borderId="23" xfId="1" applyBorder="1" applyAlignment="1">
      <alignment vertical="center"/>
    </xf>
    <xf numFmtId="0" fontId="8" fillId="0" borderId="0" xfId="1" applyBorder="1" applyAlignment="1" applyProtection="1">
      <alignment vertical="center"/>
    </xf>
    <xf numFmtId="0" fontId="8" fillId="0" borderId="24" xfId="1" applyBorder="1" applyAlignment="1" applyProtection="1">
      <alignment vertical="center"/>
    </xf>
    <xf numFmtId="0" fontId="8" fillId="0" borderId="0" xfId="1" applyNumberFormat="1" applyBorder="1" applyAlignment="1" applyProtection="1">
      <alignment vertical="center"/>
    </xf>
    <xf numFmtId="14" fontId="8" fillId="0" borderId="24" xfId="1" applyNumberFormat="1" applyBorder="1" applyAlignment="1">
      <alignment vertical="center"/>
    </xf>
    <xf numFmtId="0" fontId="8" fillId="0" borderId="25" xfId="1" applyBorder="1" applyAlignment="1">
      <alignment vertical="center"/>
    </xf>
    <xf numFmtId="0" fontId="8" fillId="0" borderId="26" xfId="1" applyBorder="1" applyAlignment="1">
      <alignment vertical="center"/>
    </xf>
    <xf numFmtId="176" fontId="8" fillId="0" borderId="27" xfId="1" applyNumberFormat="1" applyBorder="1" applyAlignment="1">
      <alignment vertical="center"/>
    </xf>
    <xf numFmtId="14" fontId="8" fillId="0" borderId="0" xfId="1" applyNumberFormat="1" applyAlignment="1">
      <alignment vertical="center"/>
    </xf>
    <xf numFmtId="0" fontId="2" fillId="2" borderId="6" xfId="0" applyFont="1" applyFill="1" applyBorder="1" applyAlignment="1">
      <alignment horizontal="right" vertical="center"/>
    </xf>
    <xf numFmtId="0" fontId="2" fillId="2" borderId="0" xfId="0" applyFont="1" applyFill="1" applyBorder="1" applyAlignment="1">
      <alignment horizontal="left" vertical="center"/>
    </xf>
    <xf numFmtId="0" fontId="0" fillId="2" borderId="8" xfId="0" applyFont="1" applyFill="1" applyBorder="1" applyAlignment="1">
      <alignment vertical="center" shrinkToFit="1"/>
    </xf>
    <xf numFmtId="0" fontId="8" fillId="0" borderId="0" xfId="1" applyAlignment="1">
      <alignment vertical="center" wrapText="1"/>
    </xf>
    <xf numFmtId="0" fontId="8" fillId="0" borderId="0" xfId="1" applyNumberFormat="1" applyBorder="1" applyAlignment="1">
      <alignment vertical="center"/>
    </xf>
    <xf numFmtId="0" fontId="0" fillId="2" borderId="4" xfId="0" applyFont="1" applyFill="1" applyBorder="1" applyAlignment="1">
      <alignment horizontal="left" vertical="center"/>
    </xf>
    <xf numFmtId="0" fontId="2" fillId="3" borderId="1" xfId="0" applyFont="1" applyFill="1" applyBorder="1" applyAlignment="1">
      <alignment vertical="center" shrinkToFit="1"/>
    </xf>
    <xf numFmtId="0" fontId="2" fillId="2" borderId="0" xfId="0" applyFont="1" applyFill="1" applyBorder="1">
      <alignment vertical="center"/>
    </xf>
    <xf numFmtId="0" fontId="0" fillId="2" borderId="3" xfId="0" applyFont="1" applyFill="1" applyBorder="1">
      <alignment vertical="center"/>
    </xf>
    <xf numFmtId="0" fontId="0" fillId="2" borderId="8" xfId="0" applyFont="1" applyFill="1" applyBorder="1" applyAlignment="1">
      <alignment horizontal="left" vertical="center"/>
    </xf>
    <xf numFmtId="0" fontId="0" fillId="3" borderId="17" xfId="0" applyFont="1" applyFill="1" applyBorder="1" applyAlignment="1">
      <alignment horizontal="left" vertical="center" wrapText="1"/>
    </xf>
    <xf numFmtId="0" fontId="0" fillId="3" borderId="13" xfId="0" applyFont="1" applyFill="1" applyBorder="1" applyAlignment="1">
      <alignment horizontal="left" vertical="center" wrapText="1"/>
    </xf>
    <xf numFmtId="0" fontId="0" fillId="3" borderId="18" xfId="0" applyFont="1" applyFill="1" applyBorder="1" applyAlignment="1">
      <alignment horizontal="left" vertical="center" wrapText="1"/>
    </xf>
    <xf numFmtId="0" fontId="0" fillId="3" borderId="1" xfId="0" applyFont="1" applyFill="1" applyBorder="1" applyAlignment="1">
      <alignment horizontal="left" vertical="center" wrapText="1"/>
    </xf>
    <xf numFmtId="0" fontId="0" fillId="2" borderId="6" xfId="0" applyFont="1" applyFill="1" applyBorder="1" applyAlignment="1">
      <alignment vertical="center"/>
    </xf>
    <xf numFmtId="0" fontId="0" fillId="2" borderId="10" xfId="0" applyFont="1" applyFill="1" applyBorder="1" applyAlignment="1">
      <alignment horizontal="right" vertical="center"/>
    </xf>
    <xf numFmtId="0" fontId="0" fillId="2" borderId="4" xfId="0" applyFont="1" applyFill="1" applyBorder="1" applyAlignment="1">
      <alignment vertical="center"/>
    </xf>
    <xf numFmtId="0" fontId="7" fillId="2" borderId="0" xfId="0" applyFont="1" applyFill="1" applyBorder="1" applyAlignment="1">
      <alignment horizontal="left" vertical="center"/>
    </xf>
    <xf numFmtId="0" fontId="0" fillId="3" borderId="4" xfId="0" applyFont="1" applyFill="1" applyBorder="1" applyAlignment="1">
      <alignment horizontal="left" vertical="center"/>
    </xf>
    <xf numFmtId="0" fontId="0" fillId="3" borderId="1" xfId="0" applyFont="1" applyFill="1" applyBorder="1" applyAlignment="1">
      <alignment horizontal="left" vertical="center"/>
    </xf>
    <xf numFmtId="0" fontId="2" fillId="2" borderId="0" xfId="0" applyFont="1" applyFill="1" applyAlignment="1">
      <alignment horizontal="left" vertical="center"/>
    </xf>
    <xf numFmtId="0" fontId="18" fillId="2" borderId="8" xfId="0" applyFont="1" applyFill="1" applyBorder="1" applyAlignment="1">
      <alignment horizontal="left" vertical="center"/>
    </xf>
    <xf numFmtId="0" fontId="18" fillId="2" borderId="8" xfId="0" applyFont="1" applyFill="1" applyBorder="1">
      <alignment vertical="center"/>
    </xf>
    <xf numFmtId="0" fontId="0" fillId="4" borderId="0" xfId="0" applyFill="1">
      <alignment vertical="center"/>
    </xf>
    <xf numFmtId="0" fontId="0" fillId="0" borderId="0" xfId="0" applyFill="1" applyBorder="1">
      <alignment vertical="center"/>
    </xf>
    <xf numFmtId="0" fontId="19" fillId="2" borderId="0" xfId="0" applyFont="1" applyFill="1">
      <alignment vertical="center"/>
    </xf>
    <xf numFmtId="0" fontId="0" fillId="2" borderId="0" xfId="0" applyFont="1" applyFill="1" applyProtection="1">
      <alignment vertical="center"/>
      <protection locked="0"/>
    </xf>
    <xf numFmtId="0" fontId="2" fillId="2" borderId="0" xfId="0" applyFont="1" applyFill="1" applyProtection="1">
      <alignment vertical="center"/>
      <protection locked="0"/>
    </xf>
    <xf numFmtId="0" fontId="0" fillId="2" borderId="1" xfId="0" applyFont="1" applyFill="1" applyBorder="1" applyProtection="1">
      <alignment vertical="center"/>
      <protection locked="0"/>
    </xf>
    <xf numFmtId="0" fontId="2" fillId="2" borderId="3" xfId="0" applyFont="1" applyFill="1" applyBorder="1" applyAlignment="1" applyProtection="1">
      <alignment vertical="center"/>
      <protection locked="0"/>
    </xf>
    <xf numFmtId="0" fontId="0" fillId="2" borderId="0" xfId="0" applyFont="1" applyFill="1" applyBorder="1" applyAlignment="1" applyProtection="1">
      <alignment vertical="center"/>
      <protection locked="0"/>
    </xf>
    <xf numFmtId="0" fontId="0" fillId="2" borderId="8" xfId="0" applyFont="1" applyFill="1" applyBorder="1" applyAlignment="1" applyProtection="1">
      <alignment vertical="center"/>
      <protection locked="0"/>
    </xf>
    <xf numFmtId="0" fontId="0" fillId="2" borderId="6" xfId="0" applyFont="1" applyFill="1" applyBorder="1" applyAlignment="1" applyProtection="1">
      <alignment horizontal="right" vertical="center" shrinkToFit="1"/>
      <protection locked="0"/>
    </xf>
    <xf numFmtId="0" fontId="0" fillId="2" borderId="8" xfId="0" applyFont="1" applyFill="1" applyBorder="1" applyAlignment="1" applyProtection="1">
      <alignment horizontal="right" vertical="center" shrinkToFit="1"/>
      <protection locked="0"/>
    </xf>
    <xf numFmtId="0" fontId="0" fillId="2" borderId="8" xfId="0" applyFont="1" applyFill="1" applyBorder="1" applyProtection="1">
      <alignment vertical="center"/>
      <protection locked="0"/>
    </xf>
    <xf numFmtId="0" fontId="2" fillId="2" borderId="8" xfId="0" applyFont="1" applyFill="1" applyBorder="1" applyProtection="1">
      <alignment vertical="center"/>
      <protection locked="0"/>
    </xf>
    <xf numFmtId="0" fontId="18" fillId="2" borderId="8" xfId="0" applyFont="1" applyFill="1" applyBorder="1" applyAlignment="1" applyProtection="1">
      <alignment horizontal="left" vertical="center"/>
      <protection locked="0"/>
    </xf>
    <xf numFmtId="0" fontId="2" fillId="2" borderId="8" xfId="0" applyFont="1" applyFill="1" applyBorder="1" applyProtection="1">
      <alignment vertical="center"/>
    </xf>
    <xf numFmtId="0" fontId="17" fillId="2" borderId="5" xfId="0" applyFont="1" applyFill="1" applyBorder="1" applyAlignment="1" applyProtection="1">
      <alignment horizontal="center" vertical="center"/>
      <protection locked="0"/>
    </xf>
    <xf numFmtId="0" fontId="2" fillId="2" borderId="0" xfId="0" applyFont="1" applyFill="1" applyAlignment="1">
      <alignment vertical="center"/>
    </xf>
    <xf numFmtId="0" fontId="0" fillId="3" borderId="18" xfId="0" applyFont="1" applyFill="1" applyBorder="1" applyAlignment="1" applyProtection="1">
      <alignment horizontal="left" vertical="center" wrapText="1"/>
      <protection locked="0"/>
    </xf>
    <xf numFmtId="0" fontId="0" fillId="3" borderId="13" xfId="0" applyFont="1" applyFill="1" applyBorder="1" applyAlignment="1" applyProtection="1">
      <alignment horizontal="left" vertical="center" wrapText="1"/>
      <protection locked="0"/>
    </xf>
    <xf numFmtId="0" fontId="8" fillId="0" borderId="1" xfId="1" applyBorder="1" applyAlignment="1">
      <alignment vertical="center"/>
    </xf>
    <xf numFmtId="14" fontId="8" fillId="0" borderId="1" xfId="1" applyNumberFormat="1" applyBorder="1" applyAlignment="1">
      <alignment vertical="center"/>
    </xf>
    <xf numFmtId="0" fontId="0" fillId="2" borderId="13" xfId="0" applyFont="1" applyFill="1" applyBorder="1" applyProtection="1">
      <alignment vertical="center"/>
      <protection locked="0"/>
    </xf>
    <xf numFmtId="0" fontId="0" fillId="0" borderId="0" xfId="0" applyAlignment="1">
      <alignment horizontal="left" vertical="top" wrapText="1"/>
    </xf>
    <xf numFmtId="0" fontId="3" fillId="2" borderId="0" xfId="0" applyFont="1" applyFill="1" applyAlignment="1">
      <alignment horizontal="center" vertical="center"/>
    </xf>
    <xf numFmtId="0" fontId="0" fillId="2" borderId="30" xfId="0" applyFont="1" applyFill="1" applyBorder="1" applyAlignment="1">
      <alignment horizontal="center" vertical="center"/>
    </xf>
    <xf numFmtId="0" fontId="0" fillId="2" borderId="29" xfId="0" applyFont="1" applyFill="1" applyBorder="1" applyAlignment="1">
      <alignment horizontal="center" vertical="center"/>
    </xf>
    <xf numFmtId="0" fontId="21" fillId="2" borderId="0" xfId="0" applyFont="1" applyFill="1" applyBorder="1" applyAlignment="1">
      <alignment horizontal="center" vertical="center"/>
    </xf>
    <xf numFmtId="0" fontId="21" fillId="2" borderId="31" xfId="0" applyFont="1" applyFill="1" applyBorder="1" applyAlignment="1">
      <alignment horizontal="center" vertical="center"/>
    </xf>
    <xf numFmtId="0" fontId="0" fillId="3" borderId="3" xfId="0" applyFont="1" applyFill="1" applyBorder="1" applyAlignment="1">
      <alignment horizontal="center" vertical="center"/>
    </xf>
    <xf numFmtId="0" fontId="0" fillId="3" borderId="4" xfId="0" applyFont="1" applyFill="1" applyBorder="1" applyAlignment="1">
      <alignment horizontal="center" vertical="center"/>
    </xf>
    <xf numFmtId="0" fontId="0" fillId="2" borderId="3" xfId="0" applyFont="1" applyFill="1" applyBorder="1" applyAlignment="1" applyProtection="1">
      <alignment horizontal="left" vertical="center"/>
      <protection locked="0"/>
    </xf>
    <xf numFmtId="0" fontId="0" fillId="2" borderId="5" xfId="0" applyFont="1" applyFill="1" applyBorder="1" applyAlignment="1" applyProtection="1">
      <alignment horizontal="left" vertical="center"/>
      <protection locked="0"/>
    </xf>
    <xf numFmtId="0" fontId="0" fillId="2" borderId="4" xfId="0" applyFont="1" applyFill="1" applyBorder="1" applyAlignment="1" applyProtection="1">
      <alignment horizontal="left" vertical="center"/>
      <protection locked="0"/>
    </xf>
    <xf numFmtId="0" fontId="7" fillId="2" borderId="3"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4" xfId="0" applyFont="1" applyFill="1" applyBorder="1" applyAlignment="1">
      <alignment horizontal="center" vertical="center"/>
    </xf>
    <xf numFmtId="0" fontId="0" fillId="0" borderId="3" xfId="0" applyFill="1" applyBorder="1" applyAlignment="1">
      <alignment horizontal="center" vertical="top" wrapText="1"/>
    </xf>
    <xf numFmtId="0" fontId="0" fillId="0" borderId="5" xfId="0" applyFill="1" applyBorder="1" applyAlignment="1">
      <alignment horizontal="center" vertical="top" wrapText="1"/>
    </xf>
    <xf numFmtId="0" fontId="0" fillId="0" borderId="4" xfId="0" applyFill="1" applyBorder="1" applyAlignment="1">
      <alignment horizontal="center" vertical="top" wrapText="1"/>
    </xf>
    <xf numFmtId="0" fontId="21" fillId="2" borderId="0" xfId="0" applyFont="1" applyFill="1" applyAlignment="1">
      <alignment horizontal="center" vertical="center"/>
    </xf>
    <xf numFmtId="0" fontId="6" fillId="2" borderId="28" xfId="0" applyFont="1" applyFill="1" applyBorder="1" applyAlignment="1" applyProtection="1">
      <alignment horizontal="center" vertical="center"/>
      <protection locked="0"/>
    </xf>
    <xf numFmtId="0" fontId="0" fillId="3" borderId="1" xfId="0" applyFont="1" applyFill="1" applyBorder="1" applyAlignment="1">
      <alignment horizontal="left" vertical="center" wrapText="1"/>
    </xf>
    <xf numFmtId="0" fontId="0" fillId="3" borderId="14"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 xfId="0" applyFont="1" applyFill="1" applyBorder="1" applyAlignment="1">
      <alignment horizontal="center" vertical="center" textRotation="255" wrapText="1"/>
    </xf>
    <xf numFmtId="0" fontId="2" fillId="2" borderId="3" xfId="0" applyFont="1" applyFill="1" applyBorder="1" applyAlignment="1" applyProtection="1">
      <alignment horizontal="left" vertical="center"/>
      <protection locked="0"/>
    </xf>
    <xf numFmtId="0" fontId="2" fillId="2" borderId="5" xfId="0" applyFont="1" applyFill="1" applyBorder="1" applyAlignment="1" applyProtection="1">
      <alignment horizontal="left" vertical="center"/>
      <protection locked="0"/>
    </xf>
    <xf numFmtId="0" fontId="2" fillId="2" borderId="4" xfId="0" applyFont="1" applyFill="1" applyBorder="1" applyAlignment="1" applyProtection="1">
      <alignment horizontal="left" vertical="center"/>
      <protection locked="0"/>
    </xf>
    <xf numFmtId="0" fontId="5" fillId="2" borderId="5" xfId="0" applyFont="1" applyFill="1" applyBorder="1" applyAlignment="1">
      <alignment horizontal="left" vertical="center" wrapText="1"/>
    </xf>
    <xf numFmtId="0" fontId="0" fillId="3" borderId="17" xfId="0" applyFont="1" applyFill="1" applyBorder="1" applyAlignment="1">
      <alignment horizontal="left" vertical="center" wrapText="1"/>
    </xf>
    <xf numFmtId="0" fontId="0" fillId="3" borderId="13" xfId="0" applyFont="1" applyFill="1" applyBorder="1" applyAlignment="1">
      <alignment horizontal="left" vertical="center" wrapText="1"/>
    </xf>
    <xf numFmtId="177" fontId="0" fillId="2" borderId="3" xfId="0" applyNumberFormat="1" applyFont="1" applyFill="1" applyBorder="1" applyAlignment="1" applyProtection="1">
      <alignment horizontal="center" vertical="center"/>
      <protection locked="0"/>
    </xf>
    <xf numFmtId="177" fontId="0" fillId="2" borderId="4" xfId="0" applyNumberFormat="1" applyFont="1" applyFill="1" applyBorder="1" applyAlignment="1" applyProtection="1">
      <alignment horizontal="center" vertical="center"/>
      <protection locked="0"/>
    </xf>
    <xf numFmtId="0" fontId="0" fillId="3" borderId="17" xfId="0" applyFont="1" applyFill="1" applyBorder="1" applyAlignment="1">
      <alignment horizontal="left" vertical="center"/>
    </xf>
    <xf numFmtId="0" fontId="0" fillId="3" borderId="18" xfId="0" applyFont="1" applyFill="1" applyBorder="1" applyAlignment="1">
      <alignment horizontal="left" vertical="center"/>
    </xf>
    <xf numFmtId="0" fontId="0" fillId="3" borderId="13" xfId="0" applyFont="1" applyFill="1" applyBorder="1" applyAlignment="1">
      <alignment horizontal="left" vertical="center"/>
    </xf>
    <xf numFmtId="0" fontId="0" fillId="3" borderId="18" xfId="0" applyFont="1" applyFill="1" applyBorder="1" applyAlignment="1">
      <alignment horizontal="left" vertical="center" wrapText="1"/>
    </xf>
    <xf numFmtId="0" fontId="0" fillId="2" borderId="3" xfId="0" applyFont="1" applyFill="1" applyBorder="1" applyAlignment="1" applyProtection="1">
      <alignment horizontal="center" vertical="center"/>
      <protection locked="0"/>
    </xf>
    <xf numFmtId="0" fontId="0" fillId="2" borderId="5" xfId="0" applyFont="1" applyFill="1" applyBorder="1" applyAlignment="1" applyProtection="1">
      <alignment horizontal="center" vertical="center"/>
      <protection locked="0"/>
    </xf>
    <xf numFmtId="0" fontId="0" fillId="2" borderId="4"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0" fillId="2" borderId="8" xfId="0" applyFont="1" applyFill="1" applyBorder="1" applyAlignment="1" applyProtection="1">
      <alignment horizontal="center" vertical="center"/>
      <protection locked="0"/>
    </xf>
    <xf numFmtId="0" fontId="0" fillId="3" borderId="17" xfId="0" applyFont="1" applyFill="1" applyBorder="1" applyAlignment="1">
      <alignment horizontal="center" vertical="center" textRotation="255" wrapText="1"/>
    </xf>
    <xf numFmtId="0" fontId="0" fillId="3" borderId="18" xfId="0" applyFont="1" applyFill="1" applyBorder="1" applyAlignment="1">
      <alignment horizontal="center" vertical="center" textRotation="255" wrapText="1"/>
    </xf>
    <xf numFmtId="0" fontId="0" fillId="3" borderId="13" xfId="0" applyFont="1" applyFill="1" applyBorder="1" applyAlignment="1">
      <alignment horizontal="center" vertical="center" textRotation="255" wrapText="1"/>
    </xf>
    <xf numFmtId="0" fontId="0" fillId="3" borderId="9"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10" xfId="0" applyFont="1" applyFill="1" applyBorder="1" applyAlignment="1">
      <alignment horizontal="center" vertical="center"/>
    </xf>
    <xf numFmtId="0" fontId="0" fillId="3" borderId="7" xfId="0" applyFont="1" applyFill="1" applyBorder="1" applyAlignment="1">
      <alignment horizontal="center" vertical="center"/>
    </xf>
    <xf numFmtId="0" fontId="0" fillId="3" borderId="8"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6" xfId="0" applyFont="1" applyFill="1" applyBorder="1" applyAlignment="1">
      <alignment horizontal="center" vertical="center" wrapText="1"/>
    </xf>
    <xf numFmtId="0" fontId="0" fillId="3" borderId="10" xfId="0" applyFont="1" applyFill="1" applyBorder="1" applyAlignment="1">
      <alignment horizontal="center" vertical="center" wrapText="1"/>
    </xf>
    <xf numFmtId="0" fontId="0" fillId="3" borderId="7" xfId="0" applyFont="1" applyFill="1" applyBorder="1" applyAlignment="1">
      <alignment horizontal="center" vertical="center" wrapText="1"/>
    </xf>
    <xf numFmtId="0" fontId="0" fillId="3" borderId="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9" xfId="0" applyFont="1" applyFill="1" applyBorder="1" applyAlignment="1">
      <alignment horizontal="center" vertical="center"/>
    </xf>
    <xf numFmtId="0" fontId="0" fillId="3" borderId="9" xfId="0" applyFont="1" applyFill="1" applyBorder="1" applyAlignment="1">
      <alignment horizontal="center" vertical="center" textRotation="255" wrapText="1"/>
    </xf>
    <xf numFmtId="0" fontId="0" fillId="3" borderId="2" xfId="0" applyFont="1" applyFill="1" applyBorder="1" applyAlignment="1">
      <alignment horizontal="center" vertical="center" textRotation="255" wrapText="1"/>
    </xf>
    <xf numFmtId="0" fontId="0" fillId="3" borderId="7" xfId="0" applyFont="1" applyFill="1" applyBorder="1" applyAlignment="1">
      <alignment horizontal="center" vertical="center" textRotation="255" wrapText="1"/>
    </xf>
    <xf numFmtId="0" fontId="2" fillId="2" borderId="8" xfId="0" applyFont="1" applyFill="1" applyBorder="1" applyAlignment="1">
      <alignment horizontal="left" vertical="center" wrapText="1"/>
    </xf>
    <xf numFmtId="0" fontId="0" fillId="3" borderId="3"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0" fillId="3" borderId="9" xfId="0" applyFont="1" applyFill="1" applyBorder="1" applyAlignment="1">
      <alignment horizontal="left" vertical="center" wrapText="1"/>
    </xf>
    <xf numFmtId="0" fontId="0" fillId="3" borderId="6" xfId="0" applyFont="1" applyFill="1" applyBorder="1" applyAlignment="1">
      <alignment horizontal="left" vertical="center" wrapText="1"/>
    </xf>
    <xf numFmtId="0" fontId="0" fillId="3" borderId="10" xfId="0" applyFont="1" applyFill="1" applyBorder="1" applyAlignment="1">
      <alignment horizontal="left" vertical="center" wrapText="1"/>
    </xf>
    <xf numFmtId="0" fontId="0" fillId="3" borderId="7" xfId="0" applyFont="1" applyFill="1" applyBorder="1" applyAlignment="1">
      <alignment horizontal="left" vertical="center" wrapText="1"/>
    </xf>
    <xf numFmtId="0" fontId="0" fillId="3" borderId="8" xfId="0" applyFont="1" applyFill="1" applyBorder="1" applyAlignment="1">
      <alignment horizontal="left" vertical="center" wrapText="1"/>
    </xf>
    <xf numFmtId="0" fontId="0" fillId="3" borderId="11" xfId="0" applyFont="1" applyFill="1" applyBorder="1" applyAlignment="1">
      <alignment horizontal="left" vertical="center" wrapText="1"/>
    </xf>
    <xf numFmtId="0" fontId="0" fillId="2" borderId="3" xfId="0" applyFont="1" applyFill="1" applyBorder="1" applyAlignment="1">
      <alignment horizontal="left" vertical="center" wrapText="1"/>
    </xf>
    <xf numFmtId="0" fontId="0" fillId="2" borderId="5" xfId="0" applyFont="1" applyFill="1" applyBorder="1" applyAlignment="1">
      <alignment horizontal="left" vertical="center" wrapText="1"/>
    </xf>
    <xf numFmtId="0" fontId="0" fillId="2" borderId="4" xfId="0" applyFont="1" applyFill="1" applyBorder="1" applyAlignment="1">
      <alignment horizontal="left" vertical="center" wrapText="1"/>
    </xf>
    <xf numFmtId="0" fontId="0" fillId="2" borderId="3" xfId="0" applyFont="1" applyFill="1" applyBorder="1" applyAlignment="1" applyProtection="1">
      <alignment horizontal="left" vertical="center" wrapText="1"/>
      <protection locked="0"/>
    </xf>
    <xf numFmtId="0" fontId="0" fillId="2" borderId="5" xfId="0" applyFont="1" applyFill="1" applyBorder="1" applyAlignment="1" applyProtection="1">
      <alignment horizontal="left" vertical="center" wrapText="1"/>
      <protection locked="0"/>
    </xf>
    <xf numFmtId="0" fontId="0" fillId="2" borderId="4" xfId="0" applyFont="1" applyFill="1" applyBorder="1" applyAlignment="1" applyProtection="1">
      <alignment horizontal="left" vertical="center" wrapText="1"/>
      <protection locked="0"/>
    </xf>
    <xf numFmtId="0" fontId="20" fillId="2" borderId="0" xfId="0" applyFont="1" applyFill="1" applyAlignment="1">
      <alignment horizontal="center" vertical="center"/>
    </xf>
    <xf numFmtId="0" fontId="6" fillId="2" borderId="0" xfId="0" applyFont="1" applyFill="1" applyAlignment="1" applyProtection="1">
      <alignment horizontal="center" vertical="center"/>
      <protection locked="0"/>
    </xf>
    <xf numFmtId="0" fontId="0" fillId="2" borderId="9" xfId="0" applyFont="1" applyFill="1" applyBorder="1" applyAlignment="1" applyProtection="1">
      <alignment horizontal="left" vertical="top"/>
      <protection locked="0"/>
    </xf>
    <xf numFmtId="0" fontId="0" fillId="2" borderId="6" xfId="0" applyFont="1" applyFill="1" applyBorder="1" applyAlignment="1" applyProtection="1">
      <alignment horizontal="left" vertical="top"/>
      <protection locked="0"/>
    </xf>
    <xf numFmtId="0" fontId="0" fillId="2" borderId="10" xfId="0" applyFont="1" applyFill="1" applyBorder="1" applyAlignment="1" applyProtection="1">
      <alignment horizontal="left" vertical="top"/>
      <protection locked="0"/>
    </xf>
    <xf numFmtId="0" fontId="0" fillId="2" borderId="2" xfId="0" applyFont="1" applyFill="1" applyBorder="1" applyAlignment="1" applyProtection="1">
      <alignment horizontal="left" vertical="top"/>
      <protection locked="0"/>
    </xf>
    <xf numFmtId="0" fontId="0" fillId="2" borderId="0" xfId="0" applyFont="1" applyFill="1" applyBorder="1" applyAlignment="1" applyProtection="1">
      <alignment horizontal="left" vertical="top"/>
      <protection locked="0"/>
    </xf>
    <xf numFmtId="0" fontId="0" fillId="2" borderId="12" xfId="0" applyFont="1" applyFill="1" applyBorder="1" applyAlignment="1" applyProtection="1">
      <alignment horizontal="left" vertical="top"/>
      <protection locked="0"/>
    </xf>
    <xf numFmtId="0" fontId="0" fillId="2" borderId="7" xfId="0" applyFont="1" applyFill="1" applyBorder="1" applyAlignment="1" applyProtection="1">
      <alignment horizontal="left" vertical="top"/>
      <protection locked="0"/>
    </xf>
    <xf numFmtId="0" fontId="0" fillId="2" borderId="8" xfId="0" applyFont="1" applyFill="1" applyBorder="1" applyAlignment="1" applyProtection="1">
      <alignment horizontal="left" vertical="top"/>
      <protection locked="0"/>
    </xf>
    <xf numFmtId="0" fontId="0" fillId="2" borderId="11" xfId="0" applyFont="1" applyFill="1" applyBorder="1" applyAlignment="1" applyProtection="1">
      <alignment horizontal="left" vertical="top"/>
      <protection locked="0"/>
    </xf>
    <xf numFmtId="0" fontId="11" fillId="0" borderId="0" xfId="0" applyFont="1" applyBorder="1" applyAlignment="1">
      <alignment horizontal="left" vertical="top" wrapText="1"/>
    </xf>
    <xf numFmtId="0" fontId="0" fillId="3" borderId="4" xfId="0" applyFont="1" applyFill="1" applyBorder="1" applyAlignment="1">
      <alignment horizontal="center" vertical="center" wrapText="1"/>
    </xf>
    <xf numFmtId="0" fontId="0" fillId="4" borderId="3" xfId="0" applyFont="1" applyFill="1" applyBorder="1" applyAlignment="1" applyProtection="1">
      <alignment horizontal="left" vertical="center"/>
      <protection locked="0"/>
    </xf>
    <xf numFmtId="0" fontId="0" fillId="4" borderId="5" xfId="0" applyFont="1" applyFill="1" applyBorder="1" applyAlignment="1" applyProtection="1">
      <alignment horizontal="left" vertical="center"/>
      <protection locked="0"/>
    </xf>
    <xf numFmtId="0" fontId="0" fillId="4" borderId="4" xfId="0" applyFont="1" applyFill="1" applyBorder="1" applyAlignment="1" applyProtection="1">
      <alignment horizontal="left" vertical="center"/>
      <protection locked="0"/>
    </xf>
    <xf numFmtId="0" fontId="0" fillId="2" borderId="7" xfId="0" applyFont="1" applyFill="1" applyBorder="1" applyAlignment="1" applyProtection="1">
      <alignment horizontal="left" vertical="center"/>
      <protection locked="0"/>
    </xf>
    <xf numFmtId="0" fontId="0" fillId="2" borderId="8" xfId="0" applyFont="1" applyFill="1" applyBorder="1" applyAlignment="1" applyProtection="1">
      <alignment horizontal="left" vertical="center"/>
      <protection locked="0"/>
    </xf>
    <xf numFmtId="0" fontId="0" fillId="2" borderId="11" xfId="0" applyFont="1" applyFill="1" applyBorder="1" applyAlignment="1" applyProtection="1">
      <alignment horizontal="left" vertical="center"/>
      <protection locked="0"/>
    </xf>
    <xf numFmtId="0" fontId="2" fillId="4" borderId="2" xfId="0" applyFont="1" applyFill="1" applyBorder="1" applyAlignment="1" applyProtection="1">
      <alignment horizontal="left" vertical="center" wrapText="1"/>
      <protection locked="0"/>
    </xf>
    <xf numFmtId="0" fontId="2" fillId="4" borderId="0" xfId="0" applyFont="1" applyFill="1" applyBorder="1" applyAlignment="1" applyProtection="1">
      <alignment horizontal="left" vertical="center" wrapText="1"/>
      <protection locked="0"/>
    </xf>
    <xf numFmtId="0" fontId="2" fillId="4" borderId="12" xfId="0" applyFont="1" applyFill="1" applyBorder="1" applyAlignment="1" applyProtection="1">
      <alignment horizontal="left" vertical="center" wrapText="1"/>
      <protection locked="0"/>
    </xf>
    <xf numFmtId="0" fontId="2" fillId="4" borderId="7" xfId="0" applyFont="1" applyFill="1" applyBorder="1" applyAlignment="1" applyProtection="1">
      <alignment horizontal="left" vertical="center" wrapText="1"/>
      <protection locked="0"/>
    </xf>
    <xf numFmtId="0" fontId="2" fillId="4" borderId="8" xfId="0" applyFont="1" applyFill="1" applyBorder="1" applyAlignment="1" applyProtection="1">
      <alignment horizontal="left" vertical="center" wrapText="1"/>
      <protection locked="0"/>
    </xf>
    <xf numFmtId="0" fontId="2" fillId="4" borderId="11" xfId="0" applyFont="1" applyFill="1" applyBorder="1" applyAlignment="1" applyProtection="1">
      <alignment horizontal="left" vertical="center" wrapText="1"/>
      <protection locked="0"/>
    </xf>
    <xf numFmtId="0" fontId="0" fillId="3" borderId="3" xfId="0" applyFont="1" applyFill="1" applyBorder="1" applyAlignment="1">
      <alignment horizontal="left" vertical="center" wrapText="1"/>
    </xf>
    <xf numFmtId="0" fontId="0" fillId="3" borderId="5" xfId="0" applyFont="1" applyFill="1" applyBorder="1" applyAlignment="1">
      <alignment horizontal="left" vertical="center" wrapText="1"/>
    </xf>
    <xf numFmtId="0" fontId="0" fillId="3" borderId="4" xfId="0" applyFont="1" applyFill="1" applyBorder="1" applyAlignment="1">
      <alignment horizontal="left" vertical="center" wrapText="1"/>
    </xf>
    <xf numFmtId="0" fontId="5" fillId="2" borderId="6" xfId="0" applyFont="1" applyFill="1" applyBorder="1" applyAlignment="1">
      <alignment horizontal="left" vertical="center"/>
    </xf>
    <xf numFmtId="0" fontId="5" fillId="2" borderId="0" xfId="0" applyFont="1" applyFill="1" applyBorder="1" applyAlignment="1">
      <alignment horizontal="left" vertical="center"/>
    </xf>
    <xf numFmtId="0" fontId="2" fillId="2" borderId="2" xfId="0" applyFont="1" applyFill="1" applyBorder="1" applyAlignment="1">
      <alignment horizontal="center" vertical="center"/>
    </xf>
    <xf numFmtId="0" fontId="22" fillId="2" borderId="2" xfId="0" applyFont="1" applyFill="1" applyBorder="1" applyAlignment="1">
      <alignment horizontal="center" vertical="center"/>
    </xf>
    <xf numFmtId="0" fontId="5" fillId="2" borderId="5" xfId="0" applyFont="1" applyFill="1" applyBorder="1" applyAlignment="1" applyProtection="1">
      <alignment horizontal="center" vertical="center"/>
      <protection locked="0"/>
    </xf>
  </cellXfs>
  <cellStyles count="2">
    <cellStyle name="標準" xfId="0" builtinId="0"/>
    <cellStyle name="標準 2" xfId="1"/>
  </cellStyles>
  <dxfs count="75">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ont>
        <b val="0"/>
        <i val="0"/>
      </font>
      <border>
        <left style="thin">
          <color rgb="FFFF0000"/>
        </left>
        <right style="thin">
          <color rgb="FFFF0000"/>
        </right>
        <top style="thin">
          <color rgb="FFFF0000"/>
        </top>
        <bottom style="thin">
          <color rgb="FFFF0000"/>
        </bottom>
        <vertical/>
        <horizontal/>
      </border>
    </dxf>
    <dxf>
      <fill>
        <patternFill>
          <bgColor rgb="FFFFFF00"/>
        </patternFill>
      </fill>
    </dxf>
    <dxf>
      <fill>
        <patternFill>
          <bgColor rgb="FFFFFF00"/>
        </patternFill>
      </fill>
    </dxf>
    <dxf>
      <fill>
        <patternFill>
          <bgColor rgb="FFFFFF00"/>
        </patternFill>
      </fill>
    </dxf>
    <dxf>
      <fill>
        <patternFill>
          <bgColor theme="7"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border>
        <vertical/>
        <horizontal/>
      </border>
    </dxf>
    <dxf>
      <fill>
        <patternFill>
          <bgColor rgb="FFFFFF00"/>
        </patternFill>
      </fill>
      <border>
        <vertical/>
        <horizontal/>
      </border>
    </dxf>
    <dxf>
      <fill>
        <patternFill>
          <bgColor rgb="FFFFFF00"/>
        </patternFill>
      </fill>
      <border>
        <vertical/>
        <horizontal/>
      </border>
    </dxf>
    <dxf>
      <fill>
        <patternFill>
          <bgColor rgb="FFFFFF00"/>
        </patternFill>
      </fill>
      <border>
        <vertical/>
        <horizontal/>
      </border>
    </dxf>
    <dxf>
      <fill>
        <patternFill>
          <bgColor rgb="FFFFFF00"/>
        </patternFill>
      </fill>
      <border>
        <vertical/>
        <horizontal/>
      </border>
    </dxf>
    <dxf>
      <fill>
        <patternFill>
          <bgColor rgb="FFFFFF00"/>
        </patternFill>
      </fill>
      <border>
        <vertical/>
        <horizontal/>
      </border>
    </dxf>
    <dxf>
      <fill>
        <patternFill>
          <bgColor rgb="FFFFFF00"/>
        </patternFill>
      </fill>
      <border>
        <vertical/>
        <horizontal/>
      </border>
    </dxf>
    <dxf>
      <fill>
        <patternFill>
          <bgColor rgb="FFFFFF00"/>
        </patternFill>
      </fill>
      <border>
        <vertical/>
        <horizontal/>
      </border>
    </dxf>
    <dxf>
      <fill>
        <patternFill>
          <bgColor rgb="FFFFFF00"/>
        </patternFill>
      </fill>
      <border>
        <vertical/>
        <horizontal/>
      </border>
    </dxf>
    <dxf>
      <fill>
        <patternFill>
          <bgColor rgb="FFFFFF00"/>
        </patternFill>
      </fill>
      <border>
        <vertical/>
        <horizontal/>
      </border>
    </dxf>
    <dxf>
      <fill>
        <patternFill>
          <bgColor rgb="FFFFFF00"/>
        </patternFill>
      </fill>
    </dxf>
    <dxf>
      <fill>
        <patternFill>
          <bgColor rgb="FFFFFF00"/>
        </patternFill>
      </fill>
      <border>
        <vertical/>
        <horizontal/>
      </border>
    </dxf>
    <dxf>
      <fill>
        <patternFill>
          <bgColor rgb="FFFFFF00"/>
        </patternFill>
      </fill>
      <border>
        <vertical/>
        <horizontal/>
      </border>
    </dxf>
    <dxf>
      <border>
        <left/>
        <right/>
        <top/>
        <bottom/>
        <vertical/>
        <horizontal/>
      </border>
    </dxf>
    <dxf>
      <numFmt numFmtId="178" formatCode=";;;"/>
      <border>
        <left/>
        <right/>
        <top/>
        <bottom/>
      </border>
    </dxf>
    <dxf>
      <numFmt numFmtId="178" formatCode=";;;"/>
      <fill>
        <patternFill patternType="solid">
          <bgColor theme="0"/>
        </patternFill>
      </fill>
    </dxf>
    <dxf>
      <fill>
        <patternFill>
          <bgColor theme="7"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7"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border>
        <vertical/>
        <horizontal/>
      </border>
    </dxf>
    <dxf>
      <fill>
        <patternFill>
          <bgColor rgb="FFFFFF00"/>
        </patternFill>
      </fill>
      <border>
        <vertical/>
        <horizontal/>
      </border>
    </dxf>
    <dxf>
      <fill>
        <patternFill>
          <bgColor rgb="FFFFFF00"/>
        </patternFill>
      </fill>
      <border>
        <vertical/>
        <horizontal/>
      </border>
    </dxf>
    <dxf>
      <fill>
        <patternFill>
          <bgColor rgb="FFFFFF00"/>
        </patternFill>
      </fill>
      <border>
        <vertical/>
        <horizontal/>
      </border>
    </dxf>
    <dxf>
      <fill>
        <patternFill>
          <bgColor rgb="FFFFFF00"/>
        </patternFill>
      </fill>
      <border>
        <vertical/>
        <horizontal/>
      </border>
    </dxf>
    <dxf>
      <fill>
        <patternFill>
          <bgColor rgb="FFFFFF00"/>
        </patternFill>
      </fill>
      <border>
        <vertical/>
        <horizontal/>
      </border>
    </dxf>
    <dxf>
      <fill>
        <patternFill>
          <bgColor rgb="FFFFFF00"/>
        </patternFill>
      </fill>
      <border>
        <vertical/>
        <horizontal/>
      </border>
    </dxf>
    <dxf>
      <fill>
        <patternFill>
          <bgColor rgb="FFFFFF00"/>
        </patternFill>
      </fill>
      <border>
        <vertical/>
        <horizontal/>
      </border>
    </dxf>
    <dxf>
      <fill>
        <patternFill>
          <bgColor rgb="FFFFFF00"/>
        </patternFill>
      </fill>
      <border>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firstButton="1" fmlaLink="集計入力用!$D$6" lockText="1" noThreeD="1"/>
</file>

<file path=xl/ctrlProps/ctrlProp10.xml><?xml version="1.0" encoding="utf-8"?>
<formControlPr xmlns="http://schemas.microsoft.com/office/spreadsheetml/2009/9/main" objectType="Radio" firstButton="1" fmlaLink="データ整理!$K$2"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Radio" lockText="1" noThreeD="1"/>
</file>

<file path=xl/ctrlProps/ctrlProp103.xml><?xml version="1.0" encoding="utf-8"?>
<formControlPr xmlns="http://schemas.microsoft.com/office/spreadsheetml/2009/9/main" objectType="Radio" lockText="1" noThreeD="1"/>
</file>

<file path=xl/ctrlProps/ctrlProp104.xml><?xml version="1.0" encoding="utf-8"?>
<formControlPr xmlns="http://schemas.microsoft.com/office/spreadsheetml/2009/9/main" objectType="Radio" lockText="1" noThreeD="1"/>
</file>

<file path=xl/ctrlProps/ctrlProp105.xml><?xml version="1.0" encoding="utf-8"?>
<formControlPr xmlns="http://schemas.microsoft.com/office/spreadsheetml/2009/9/main" objectType="Radio"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Radio" firstButton="1" fmlaLink="データ整理!$L$2"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firstButton="1" fmlaLink="データ整理!$M$2"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点検用!$E$29" lockText="1" noThreeD="1"/>
</file>

<file path=xl/ctrlProps/ctrlProp34.xml><?xml version="1.0" encoding="utf-8"?>
<formControlPr xmlns="http://schemas.microsoft.com/office/spreadsheetml/2009/9/main" objectType="CheckBox" fmlaLink="点検用!$F$29" lockText="1" noThreeD="1"/>
</file>

<file path=xl/ctrlProps/ctrlProp35.xml><?xml version="1.0" encoding="utf-8"?>
<formControlPr xmlns="http://schemas.microsoft.com/office/spreadsheetml/2009/9/main" objectType="CheckBox" fmlaLink="点検用!$G$29" lockText="1" noThreeD="1"/>
</file>

<file path=xl/ctrlProps/ctrlProp36.xml><?xml version="1.0" encoding="utf-8"?>
<formControlPr xmlns="http://schemas.microsoft.com/office/spreadsheetml/2009/9/main" objectType="CheckBox" fmlaLink="点検用!$H$29" lockText="1"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CheckBox" fmlaLink="点検用!$E$42"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点検用!$F$42" lockText="1" noThreeD="1"/>
</file>

<file path=xl/ctrlProps/ctrlProp41.xml><?xml version="1.0" encoding="utf-8"?>
<formControlPr xmlns="http://schemas.microsoft.com/office/spreadsheetml/2009/9/main" objectType="CheckBox" fmlaLink="点検用!$H$42" lockText="1" noThreeD="1"/>
</file>

<file path=xl/ctrlProps/ctrlProp42.xml><?xml version="1.0" encoding="utf-8"?>
<formControlPr xmlns="http://schemas.microsoft.com/office/spreadsheetml/2009/9/main" objectType="CheckBox" fmlaLink="点検用!$H$43" lockText="1" noThreeD="1"/>
</file>

<file path=xl/ctrlProps/ctrlProp43.xml><?xml version="1.0" encoding="utf-8"?>
<formControlPr xmlns="http://schemas.microsoft.com/office/spreadsheetml/2009/9/main" objectType="CheckBox" fmlaLink="点検用!$G$42" lockText="1" noThreeD="1"/>
</file>

<file path=xl/ctrlProps/ctrlProp44.xml><?xml version="1.0" encoding="utf-8"?>
<formControlPr xmlns="http://schemas.microsoft.com/office/spreadsheetml/2009/9/main" objectType="CheckBox" fmlaLink="点検用!$E$39" lockText="1" noThreeD="1"/>
</file>

<file path=xl/ctrlProps/ctrlProp45.xml><?xml version="1.0" encoding="utf-8"?>
<formControlPr xmlns="http://schemas.microsoft.com/office/spreadsheetml/2009/9/main" objectType="CheckBox" fmlaLink="点検用!$F$39" lockText="1" noThreeD="1"/>
</file>

<file path=xl/ctrlProps/ctrlProp46.xml><?xml version="1.0" encoding="utf-8"?>
<formControlPr xmlns="http://schemas.microsoft.com/office/spreadsheetml/2009/9/main" objectType="CheckBox" fmlaLink="点検用!$G$39" lockText="1" noThreeD="1"/>
</file>

<file path=xl/ctrlProps/ctrlProp47.xml><?xml version="1.0" encoding="utf-8"?>
<formControlPr xmlns="http://schemas.microsoft.com/office/spreadsheetml/2009/9/main" objectType="GBox" noThreeD="1"/>
</file>

<file path=xl/ctrlProps/ctrlProp48.xml><?xml version="1.0" encoding="utf-8"?>
<formControlPr xmlns="http://schemas.microsoft.com/office/spreadsheetml/2009/9/main" objectType="GBox" noThreeD="1"/>
</file>

<file path=xl/ctrlProps/ctrlProp49.xml><?xml version="1.0" encoding="utf-8"?>
<formControlPr xmlns="http://schemas.microsoft.com/office/spreadsheetml/2009/9/main" objectType="Radio" firstButton="1" fmlaLink="集計入力用!$B$9" lockText="1" noThreeD="1"/>
</file>

<file path=xl/ctrlProps/ctrlProp5.xml><?xml version="1.0" encoding="utf-8"?>
<formControlPr xmlns="http://schemas.microsoft.com/office/spreadsheetml/2009/9/main" objectType="Radio" firstButton="1" fmlaLink="データ整理!$N$2"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Radio" firstButton="1" fmlaLink="集計入力用!$B$5"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firstButton="1" fmlaLink="集計入力用!$B$6"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firstButton="1" fmlaLink="データ整理!$J$2" lockText="1" noThreeD="1"/>
</file>

<file path=xl/ctrlProps/ctrlProp80.xml><?xml version="1.0" encoding="utf-8"?>
<formControlPr xmlns="http://schemas.microsoft.com/office/spreadsheetml/2009/9/main" objectType="Radio" firstButton="1" fmlaLink="集計入力用!$B$3" lockText="1" noThreeD="1"/>
</file>

<file path=xl/ctrlProps/ctrlProp81.xml><?xml version="1.0" encoding="utf-8"?>
<formControlPr xmlns="http://schemas.microsoft.com/office/spreadsheetml/2009/9/main" objectType="Radio"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Radio" lockText="1"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Radio"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Radio"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5</xdr:row>
          <xdr:rowOff>0</xdr:rowOff>
        </xdr:from>
        <xdr:to>
          <xdr:col>6</xdr:col>
          <xdr:colOff>0</xdr:colOff>
          <xdr:row>6</xdr:row>
          <xdr:rowOff>0</xdr:rowOff>
        </xdr:to>
        <xdr:sp macro="" textlink="">
          <xdr:nvSpPr>
            <xdr:cNvPr id="1031" name="Option Button 7" descr="受診（外来・往診）、自施設で応急処置" hidden="1">
              <a:extLst>
                <a:ext uri="{63B3BB69-23CF-44E3-9099-C40C66FF867C}">
                  <a14:compatExt spid="_x0000_s1031"/>
                </a:ext>
                <a:ext uri="{FF2B5EF4-FFF2-40B4-BE49-F238E27FC236}">
                  <a16:creationId xmlns:a16="http://schemas.microsoft.com/office/drawing/2014/main" id="{00000000-0008-0000-02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受診（外来・往診）、自施設で応急処置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xdr:row>
          <xdr:rowOff>0</xdr:rowOff>
        </xdr:from>
        <xdr:to>
          <xdr:col>8</xdr:col>
          <xdr:colOff>0</xdr:colOff>
          <xdr:row>6</xdr:row>
          <xdr:rowOff>0</xdr:rowOff>
        </xdr:to>
        <xdr:sp macro="" textlink="">
          <xdr:nvSpPr>
            <xdr:cNvPr id="1032" name="Option Button 8" descr="受診（外来・往診）、自施設で応急処置" hidden="1">
              <a:extLst>
                <a:ext uri="{63B3BB69-23CF-44E3-9099-C40C66FF867C}">
                  <a14:compatExt spid="_x0000_s1032"/>
                </a:ext>
                <a:ext uri="{FF2B5EF4-FFF2-40B4-BE49-F238E27FC236}">
                  <a16:creationId xmlns:a16="http://schemas.microsoft.com/office/drawing/2014/main" id="{00000000-0008-0000-02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入院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xdr:row>
          <xdr:rowOff>0</xdr:rowOff>
        </xdr:from>
        <xdr:to>
          <xdr:col>10</xdr:col>
          <xdr:colOff>0</xdr:colOff>
          <xdr:row>6</xdr:row>
          <xdr:rowOff>0</xdr:rowOff>
        </xdr:to>
        <xdr:sp macro="" textlink="">
          <xdr:nvSpPr>
            <xdr:cNvPr id="1033" name="Option Button 9" descr="受診（外来・往診）、自施設で応急処置" hidden="1">
              <a:extLst>
                <a:ext uri="{63B3BB69-23CF-44E3-9099-C40C66FF867C}">
                  <a14:compatExt spid="_x0000_s1033"/>
                </a:ext>
                <a:ext uri="{FF2B5EF4-FFF2-40B4-BE49-F238E27FC236}">
                  <a16:creationId xmlns:a16="http://schemas.microsoft.com/office/drawing/2014/main" id="{00000000-0008-0000-02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死亡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xdr:row>
          <xdr:rowOff>0</xdr:rowOff>
        </xdr:from>
        <xdr:to>
          <xdr:col>11</xdr:col>
          <xdr:colOff>685800</xdr:colOff>
          <xdr:row>6</xdr:row>
          <xdr:rowOff>0</xdr:rowOff>
        </xdr:to>
        <xdr:sp macro="" textlink="">
          <xdr:nvSpPr>
            <xdr:cNvPr id="1034" name="Option Button 10" descr="受診（外来・往診）、自施設で応急処置" hidden="1">
              <a:extLst>
                <a:ext uri="{63B3BB69-23CF-44E3-9099-C40C66FF867C}">
                  <a14:compatExt spid="_x0000_s1034"/>
                </a:ext>
                <a:ext uri="{FF2B5EF4-FFF2-40B4-BE49-F238E27FC236}">
                  <a16:creationId xmlns:a16="http://schemas.microsoft.com/office/drawing/2014/main" id="{00000000-0008-0000-02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xdr:row>
          <xdr:rowOff>0</xdr:rowOff>
        </xdr:from>
        <xdr:to>
          <xdr:col>4</xdr:col>
          <xdr:colOff>0</xdr:colOff>
          <xdr:row>4</xdr:row>
          <xdr:rowOff>0</xdr:rowOff>
        </xdr:to>
        <xdr:sp macro="" textlink="">
          <xdr:nvSpPr>
            <xdr:cNvPr id="1035" name="Option Button 11" hidden="1">
              <a:extLst>
                <a:ext uri="{63B3BB69-23CF-44E3-9099-C40C66FF867C}">
                  <a14:compatExt spid="_x0000_s1035"/>
                </a:ext>
                <a:ext uri="{FF2B5EF4-FFF2-40B4-BE49-F238E27FC236}">
                  <a16:creationId xmlns:a16="http://schemas.microsoft.com/office/drawing/2014/main" id="{00000000-0008-0000-02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第１報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3</xdr:row>
          <xdr:rowOff>0</xdr:rowOff>
        </xdr:from>
        <xdr:to>
          <xdr:col>4</xdr:col>
          <xdr:colOff>866775</xdr:colOff>
          <xdr:row>4</xdr:row>
          <xdr:rowOff>0</xdr:rowOff>
        </xdr:to>
        <xdr:sp macro="" textlink="">
          <xdr:nvSpPr>
            <xdr:cNvPr id="1036" name="Option Button 12" hidden="1">
              <a:extLst>
                <a:ext uri="{63B3BB69-23CF-44E3-9099-C40C66FF867C}">
                  <a14:compatExt spid="_x0000_s1036"/>
                </a:ext>
                <a:ext uri="{FF2B5EF4-FFF2-40B4-BE49-F238E27FC236}">
                  <a16:creationId xmlns:a16="http://schemas.microsoft.com/office/drawing/2014/main" id="{00000000-0008-0000-02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xdr:row>
          <xdr:rowOff>0</xdr:rowOff>
        </xdr:from>
        <xdr:to>
          <xdr:col>6</xdr:col>
          <xdr:colOff>0</xdr:colOff>
          <xdr:row>4</xdr:row>
          <xdr:rowOff>0</xdr:rowOff>
        </xdr:to>
        <xdr:sp macro="" textlink="">
          <xdr:nvSpPr>
            <xdr:cNvPr id="1037" name="Group Box 13" hidden="1">
              <a:extLst>
                <a:ext uri="{63B3BB69-23CF-44E3-9099-C40C66FF867C}">
                  <a14:compatExt spid="_x0000_s1037"/>
                </a:ext>
                <a:ext uri="{FF2B5EF4-FFF2-40B4-BE49-F238E27FC236}">
                  <a16:creationId xmlns:a16="http://schemas.microsoft.com/office/drawing/2014/main" id="{00000000-0008-0000-0200-00000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809625</xdr:colOff>
          <xdr:row>11</xdr:row>
          <xdr:rowOff>390525</xdr:rowOff>
        </xdr:from>
        <xdr:to>
          <xdr:col>12</xdr:col>
          <xdr:colOff>657225</xdr:colOff>
          <xdr:row>13</xdr:row>
          <xdr:rowOff>0</xdr:rowOff>
        </xdr:to>
        <xdr:sp macro="" textlink="">
          <xdr:nvSpPr>
            <xdr:cNvPr id="1038" name="Option Button 14" hidden="1">
              <a:extLst>
                <a:ext uri="{63B3BB69-23CF-44E3-9099-C40C66FF867C}">
                  <a14:compatExt spid="_x0000_s1038"/>
                </a:ext>
                <a:ext uri="{FF2B5EF4-FFF2-40B4-BE49-F238E27FC236}">
                  <a16:creationId xmlns:a16="http://schemas.microsoft.com/office/drawing/2014/main" id="{00000000-0008-0000-02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男性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11</xdr:row>
          <xdr:rowOff>390525</xdr:rowOff>
        </xdr:from>
        <xdr:to>
          <xdr:col>14</xdr:col>
          <xdr:colOff>276225</xdr:colOff>
          <xdr:row>13</xdr:row>
          <xdr:rowOff>0</xdr:rowOff>
        </xdr:to>
        <xdr:sp macro="" textlink="">
          <xdr:nvSpPr>
            <xdr:cNvPr id="1040" name="Option Button 16" hidden="1">
              <a:extLst>
                <a:ext uri="{63B3BB69-23CF-44E3-9099-C40C66FF867C}">
                  <a14:compatExt spid="_x0000_s1040"/>
                </a:ext>
                <a:ext uri="{FF2B5EF4-FFF2-40B4-BE49-F238E27FC236}">
                  <a16:creationId xmlns:a16="http://schemas.microsoft.com/office/drawing/2014/main" id="{00000000-0008-0000-02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女性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14</xdr:row>
          <xdr:rowOff>0</xdr:rowOff>
        </xdr:from>
        <xdr:to>
          <xdr:col>4</xdr:col>
          <xdr:colOff>200025</xdr:colOff>
          <xdr:row>15</xdr:row>
          <xdr:rowOff>0</xdr:rowOff>
        </xdr:to>
        <xdr:sp macro="" textlink="">
          <xdr:nvSpPr>
            <xdr:cNvPr id="1042" name="Option Button 18" hidden="1">
              <a:extLst>
                <a:ext uri="{63B3BB69-23CF-44E3-9099-C40C66FF867C}">
                  <a14:compatExt spid="_x0000_s1042"/>
                </a:ext>
                <a:ext uri="{FF2B5EF4-FFF2-40B4-BE49-F238E27FC236}">
                  <a16:creationId xmlns:a16="http://schemas.microsoft.com/office/drawing/2014/main" id="{00000000-0008-0000-02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628650</xdr:colOff>
          <xdr:row>14</xdr:row>
          <xdr:rowOff>0</xdr:rowOff>
        </xdr:from>
        <xdr:to>
          <xdr:col>7</xdr:col>
          <xdr:colOff>190500</xdr:colOff>
          <xdr:row>15</xdr:row>
          <xdr:rowOff>0</xdr:rowOff>
        </xdr:to>
        <xdr:sp macro="" textlink="">
          <xdr:nvSpPr>
            <xdr:cNvPr id="1043" name="Option Button 19" hidden="1">
              <a:extLst>
                <a:ext uri="{63B3BB69-23CF-44E3-9099-C40C66FF867C}">
                  <a14:compatExt spid="_x0000_s1043"/>
                </a:ext>
                <a:ext uri="{FF2B5EF4-FFF2-40B4-BE49-F238E27FC236}">
                  <a16:creationId xmlns:a16="http://schemas.microsoft.com/office/drawing/2014/main" id="{00000000-0008-0000-02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xdr:row>
          <xdr:rowOff>0</xdr:rowOff>
        </xdr:from>
        <xdr:to>
          <xdr:col>7</xdr:col>
          <xdr:colOff>504825</xdr:colOff>
          <xdr:row>15</xdr:row>
          <xdr:rowOff>9525</xdr:rowOff>
        </xdr:to>
        <xdr:sp macro="" textlink="">
          <xdr:nvSpPr>
            <xdr:cNvPr id="1044" name="Group Box 20" hidden="1">
              <a:extLst>
                <a:ext uri="{63B3BB69-23CF-44E3-9099-C40C66FF867C}">
                  <a14:compatExt spid="_x0000_s1044"/>
                </a:ext>
                <a:ext uri="{FF2B5EF4-FFF2-40B4-BE49-F238E27FC236}">
                  <a16:creationId xmlns:a16="http://schemas.microsoft.com/office/drawing/2014/main" id="{00000000-0008-0000-0200-00001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15</xdr:row>
          <xdr:rowOff>85725</xdr:rowOff>
        </xdr:from>
        <xdr:to>
          <xdr:col>6</xdr:col>
          <xdr:colOff>571500</xdr:colOff>
          <xdr:row>16</xdr:row>
          <xdr:rowOff>85725</xdr:rowOff>
        </xdr:to>
        <xdr:sp macro="" textlink="">
          <xdr:nvSpPr>
            <xdr:cNvPr id="1045" name="Option Button 21" hidden="1">
              <a:extLst>
                <a:ext uri="{63B3BB69-23CF-44E3-9099-C40C66FF867C}">
                  <a14:compatExt spid="_x0000_s1045"/>
                </a:ext>
                <a:ext uri="{FF2B5EF4-FFF2-40B4-BE49-F238E27FC236}">
                  <a16:creationId xmlns:a16="http://schemas.microsoft.com/office/drawing/2014/main" id="{00000000-0008-0000-02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15</xdr:row>
          <xdr:rowOff>85725</xdr:rowOff>
        </xdr:from>
        <xdr:to>
          <xdr:col>7</xdr:col>
          <xdr:colOff>466725</xdr:colOff>
          <xdr:row>16</xdr:row>
          <xdr:rowOff>85725</xdr:rowOff>
        </xdr:to>
        <xdr:sp macro="" textlink="">
          <xdr:nvSpPr>
            <xdr:cNvPr id="1046" name="Option Button 22" hidden="1">
              <a:extLst>
                <a:ext uri="{63B3BB69-23CF-44E3-9099-C40C66FF867C}">
                  <a14:compatExt spid="_x0000_s1046"/>
                </a:ext>
                <a:ext uri="{FF2B5EF4-FFF2-40B4-BE49-F238E27FC236}">
                  <a16:creationId xmlns:a16="http://schemas.microsoft.com/office/drawing/2014/main" id="{00000000-0008-0000-02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15</xdr:row>
          <xdr:rowOff>85725</xdr:rowOff>
        </xdr:from>
        <xdr:to>
          <xdr:col>8</xdr:col>
          <xdr:colOff>571500</xdr:colOff>
          <xdr:row>16</xdr:row>
          <xdr:rowOff>85725</xdr:rowOff>
        </xdr:to>
        <xdr:sp macro="" textlink="">
          <xdr:nvSpPr>
            <xdr:cNvPr id="1047" name="Option Button 23" hidden="1">
              <a:extLst>
                <a:ext uri="{63B3BB69-23CF-44E3-9099-C40C66FF867C}">
                  <a14:compatExt spid="_x0000_s1047"/>
                </a:ext>
                <a:ext uri="{FF2B5EF4-FFF2-40B4-BE49-F238E27FC236}">
                  <a16:creationId xmlns:a16="http://schemas.microsoft.com/office/drawing/2014/main" id="{00000000-0008-0000-02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15</xdr:row>
          <xdr:rowOff>85725</xdr:rowOff>
        </xdr:from>
        <xdr:to>
          <xdr:col>9</xdr:col>
          <xdr:colOff>514350</xdr:colOff>
          <xdr:row>16</xdr:row>
          <xdr:rowOff>85725</xdr:rowOff>
        </xdr:to>
        <xdr:sp macro="" textlink="">
          <xdr:nvSpPr>
            <xdr:cNvPr id="1048" name="Option Button 24" hidden="1">
              <a:extLst>
                <a:ext uri="{63B3BB69-23CF-44E3-9099-C40C66FF867C}">
                  <a14:compatExt spid="_x0000_s1048"/>
                </a:ext>
                <a:ext uri="{FF2B5EF4-FFF2-40B4-BE49-F238E27FC236}">
                  <a16:creationId xmlns:a16="http://schemas.microsoft.com/office/drawing/2014/main" id="{00000000-0008-0000-02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361950</xdr:colOff>
          <xdr:row>15</xdr:row>
          <xdr:rowOff>76200</xdr:rowOff>
        </xdr:from>
        <xdr:to>
          <xdr:col>10</xdr:col>
          <xdr:colOff>628650</xdr:colOff>
          <xdr:row>16</xdr:row>
          <xdr:rowOff>76200</xdr:rowOff>
        </xdr:to>
        <xdr:sp macro="" textlink="">
          <xdr:nvSpPr>
            <xdr:cNvPr id="1049" name="Option Button 25" hidden="1">
              <a:extLst>
                <a:ext uri="{63B3BB69-23CF-44E3-9099-C40C66FF867C}">
                  <a14:compatExt spid="_x0000_s1049"/>
                </a:ext>
                <a:ext uri="{FF2B5EF4-FFF2-40B4-BE49-F238E27FC236}">
                  <a16:creationId xmlns:a16="http://schemas.microsoft.com/office/drawing/2014/main" id="{00000000-0008-0000-02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314325</xdr:colOff>
          <xdr:row>15</xdr:row>
          <xdr:rowOff>76200</xdr:rowOff>
        </xdr:from>
        <xdr:to>
          <xdr:col>11</xdr:col>
          <xdr:colOff>581025</xdr:colOff>
          <xdr:row>16</xdr:row>
          <xdr:rowOff>76200</xdr:rowOff>
        </xdr:to>
        <xdr:sp macro="" textlink="">
          <xdr:nvSpPr>
            <xdr:cNvPr id="1050" name="Option Button 26" hidden="1">
              <a:extLst>
                <a:ext uri="{63B3BB69-23CF-44E3-9099-C40C66FF867C}">
                  <a14:compatExt spid="_x0000_s1050"/>
                </a:ext>
                <a:ext uri="{FF2B5EF4-FFF2-40B4-BE49-F238E27FC236}">
                  <a16:creationId xmlns:a16="http://schemas.microsoft.com/office/drawing/2014/main" id="{00000000-0008-0000-02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238125</xdr:colOff>
          <xdr:row>15</xdr:row>
          <xdr:rowOff>76200</xdr:rowOff>
        </xdr:from>
        <xdr:to>
          <xdr:col>12</xdr:col>
          <xdr:colOff>504825</xdr:colOff>
          <xdr:row>16</xdr:row>
          <xdr:rowOff>76200</xdr:rowOff>
        </xdr:to>
        <xdr:sp macro="" textlink="">
          <xdr:nvSpPr>
            <xdr:cNvPr id="1051" name="Option Button 27" hidden="1">
              <a:extLst>
                <a:ext uri="{63B3BB69-23CF-44E3-9099-C40C66FF867C}">
                  <a14:compatExt spid="_x0000_s1051"/>
                </a:ext>
                <a:ext uri="{FF2B5EF4-FFF2-40B4-BE49-F238E27FC236}">
                  <a16:creationId xmlns:a16="http://schemas.microsoft.com/office/drawing/2014/main" id="{00000000-0008-0000-02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15</xdr:row>
          <xdr:rowOff>95250</xdr:rowOff>
        </xdr:from>
        <xdr:to>
          <xdr:col>13</xdr:col>
          <xdr:colOff>495300</xdr:colOff>
          <xdr:row>16</xdr:row>
          <xdr:rowOff>95250</xdr:rowOff>
        </xdr:to>
        <xdr:sp macro="" textlink="">
          <xdr:nvSpPr>
            <xdr:cNvPr id="1052" name="Option Button 28" hidden="1">
              <a:extLst>
                <a:ext uri="{63B3BB69-23CF-44E3-9099-C40C66FF867C}">
                  <a14:compatExt spid="_x0000_s1052"/>
                </a:ext>
                <a:ext uri="{FF2B5EF4-FFF2-40B4-BE49-F238E27FC236}">
                  <a16:creationId xmlns:a16="http://schemas.microsoft.com/office/drawing/2014/main" id="{00000000-0008-0000-02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17</xdr:row>
          <xdr:rowOff>85725</xdr:rowOff>
        </xdr:from>
        <xdr:to>
          <xdr:col>6</xdr:col>
          <xdr:colOff>571500</xdr:colOff>
          <xdr:row>18</xdr:row>
          <xdr:rowOff>85725</xdr:rowOff>
        </xdr:to>
        <xdr:sp macro="" textlink="">
          <xdr:nvSpPr>
            <xdr:cNvPr id="1053" name="Option Button 29" hidden="1">
              <a:extLst>
                <a:ext uri="{63B3BB69-23CF-44E3-9099-C40C66FF867C}">
                  <a14:compatExt spid="_x0000_s1053"/>
                </a:ext>
                <a:ext uri="{FF2B5EF4-FFF2-40B4-BE49-F238E27FC236}">
                  <a16:creationId xmlns:a16="http://schemas.microsoft.com/office/drawing/2014/main" id="{00000000-0008-0000-02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17</xdr:row>
          <xdr:rowOff>85725</xdr:rowOff>
        </xdr:from>
        <xdr:to>
          <xdr:col>7</xdr:col>
          <xdr:colOff>466725</xdr:colOff>
          <xdr:row>18</xdr:row>
          <xdr:rowOff>85725</xdr:rowOff>
        </xdr:to>
        <xdr:sp macro="" textlink="">
          <xdr:nvSpPr>
            <xdr:cNvPr id="1054" name="Option Button 30" hidden="1">
              <a:extLst>
                <a:ext uri="{63B3BB69-23CF-44E3-9099-C40C66FF867C}">
                  <a14:compatExt spid="_x0000_s1054"/>
                </a:ext>
                <a:ext uri="{FF2B5EF4-FFF2-40B4-BE49-F238E27FC236}">
                  <a16:creationId xmlns:a16="http://schemas.microsoft.com/office/drawing/2014/main" id="{00000000-0008-0000-02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17</xdr:row>
          <xdr:rowOff>85725</xdr:rowOff>
        </xdr:from>
        <xdr:to>
          <xdr:col>8</xdr:col>
          <xdr:colOff>571500</xdr:colOff>
          <xdr:row>18</xdr:row>
          <xdr:rowOff>85725</xdr:rowOff>
        </xdr:to>
        <xdr:sp macro="" textlink="">
          <xdr:nvSpPr>
            <xdr:cNvPr id="1055" name="Option Button 31" hidden="1">
              <a:extLst>
                <a:ext uri="{63B3BB69-23CF-44E3-9099-C40C66FF867C}">
                  <a14:compatExt spid="_x0000_s1055"/>
                </a:ext>
                <a:ext uri="{FF2B5EF4-FFF2-40B4-BE49-F238E27FC236}">
                  <a16:creationId xmlns:a16="http://schemas.microsoft.com/office/drawing/2014/main" id="{00000000-0008-0000-02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17</xdr:row>
          <xdr:rowOff>85725</xdr:rowOff>
        </xdr:from>
        <xdr:to>
          <xdr:col>9</xdr:col>
          <xdr:colOff>514350</xdr:colOff>
          <xdr:row>18</xdr:row>
          <xdr:rowOff>85725</xdr:rowOff>
        </xdr:to>
        <xdr:sp macro="" textlink="">
          <xdr:nvSpPr>
            <xdr:cNvPr id="1056" name="Option Button 32" hidden="1">
              <a:extLst>
                <a:ext uri="{63B3BB69-23CF-44E3-9099-C40C66FF867C}">
                  <a14:compatExt spid="_x0000_s1056"/>
                </a:ext>
                <a:ext uri="{FF2B5EF4-FFF2-40B4-BE49-F238E27FC236}">
                  <a16:creationId xmlns:a16="http://schemas.microsoft.com/office/drawing/2014/main" id="{00000000-0008-0000-02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361950</xdr:colOff>
          <xdr:row>17</xdr:row>
          <xdr:rowOff>76200</xdr:rowOff>
        </xdr:from>
        <xdr:to>
          <xdr:col>10</xdr:col>
          <xdr:colOff>628650</xdr:colOff>
          <xdr:row>18</xdr:row>
          <xdr:rowOff>76200</xdr:rowOff>
        </xdr:to>
        <xdr:sp macro="" textlink="">
          <xdr:nvSpPr>
            <xdr:cNvPr id="1057" name="Option Button 33" hidden="1">
              <a:extLst>
                <a:ext uri="{63B3BB69-23CF-44E3-9099-C40C66FF867C}">
                  <a14:compatExt spid="_x0000_s1057"/>
                </a:ext>
                <a:ext uri="{FF2B5EF4-FFF2-40B4-BE49-F238E27FC236}">
                  <a16:creationId xmlns:a16="http://schemas.microsoft.com/office/drawing/2014/main" id="{00000000-0008-0000-02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314325</xdr:colOff>
          <xdr:row>17</xdr:row>
          <xdr:rowOff>76200</xdr:rowOff>
        </xdr:from>
        <xdr:to>
          <xdr:col>11</xdr:col>
          <xdr:colOff>581025</xdr:colOff>
          <xdr:row>18</xdr:row>
          <xdr:rowOff>76200</xdr:rowOff>
        </xdr:to>
        <xdr:sp macro="" textlink="">
          <xdr:nvSpPr>
            <xdr:cNvPr id="1058" name="Option Button 34" hidden="1">
              <a:extLst>
                <a:ext uri="{63B3BB69-23CF-44E3-9099-C40C66FF867C}">
                  <a14:compatExt spid="_x0000_s1058"/>
                </a:ext>
                <a:ext uri="{FF2B5EF4-FFF2-40B4-BE49-F238E27FC236}">
                  <a16:creationId xmlns:a16="http://schemas.microsoft.com/office/drawing/2014/main" id="{00000000-0008-0000-02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238125</xdr:colOff>
          <xdr:row>17</xdr:row>
          <xdr:rowOff>76200</xdr:rowOff>
        </xdr:from>
        <xdr:to>
          <xdr:col>12</xdr:col>
          <xdr:colOff>504825</xdr:colOff>
          <xdr:row>18</xdr:row>
          <xdr:rowOff>76200</xdr:rowOff>
        </xdr:to>
        <xdr:sp macro="" textlink="">
          <xdr:nvSpPr>
            <xdr:cNvPr id="1059" name="Option Button 35" hidden="1">
              <a:extLst>
                <a:ext uri="{63B3BB69-23CF-44E3-9099-C40C66FF867C}">
                  <a14:compatExt spid="_x0000_s1059"/>
                </a:ext>
                <a:ext uri="{FF2B5EF4-FFF2-40B4-BE49-F238E27FC236}">
                  <a16:creationId xmlns:a16="http://schemas.microsoft.com/office/drawing/2014/main" id="{00000000-0008-0000-02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xdr:row>
          <xdr:rowOff>0</xdr:rowOff>
        </xdr:from>
        <xdr:to>
          <xdr:col>13</xdr:col>
          <xdr:colOff>400050</xdr:colOff>
          <xdr:row>6</xdr:row>
          <xdr:rowOff>9525</xdr:rowOff>
        </xdr:to>
        <xdr:sp macro="" textlink="">
          <xdr:nvSpPr>
            <xdr:cNvPr id="1063" name="Group Box 39" hidden="1">
              <a:extLst>
                <a:ext uri="{63B3BB69-23CF-44E3-9099-C40C66FF867C}">
                  <a14:compatExt spid="_x0000_s1063"/>
                </a:ext>
                <a:ext uri="{FF2B5EF4-FFF2-40B4-BE49-F238E27FC236}">
                  <a16:creationId xmlns:a16="http://schemas.microsoft.com/office/drawing/2014/main" id="{00000000-0008-0000-0200-00002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581025</xdr:colOff>
          <xdr:row>14</xdr:row>
          <xdr:rowOff>381000</xdr:rowOff>
        </xdr:from>
        <xdr:to>
          <xdr:col>14</xdr:col>
          <xdr:colOff>171450</xdr:colOff>
          <xdr:row>16</xdr:row>
          <xdr:rowOff>295275</xdr:rowOff>
        </xdr:to>
        <xdr:sp macro="" textlink="">
          <xdr:nvSpPr>
            <xdr:cNvPr id="1066" name="Group Box 42" hidden="1">
              <a:extLst>
                <a:ext uri="{63B3BB69-23CF-44E3-9099-C40C66FF867C}">
                  <a14:compatExt spid="_x0000_s1066"/>
                </a:ext>
                <a:ext uri="{FF2B5EF4-FFF2-40B4-BE49-F238E27FC236}">
                  <a16:creationId xmlns:a16="http://schemas.microsoft.com/office/drawing/2014/main" id="{00000000-0008-0000-0200-00002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17</xdr:row>
          <xdr:rowOff>19050</xdr:rowOff>
        </xdr:from>
        <xdr:to>
          <xdr:col>14</xdr:col>
          <xdr:colOff>0</xdr:colOff>
          <xdr:row>18</xdr:row>
          <xdr:rowOff>381000</xdr:rowOff>
        </xdr:to>
        <xdr:sp macro="" textlink="">
          <xdr:nvSpPr>
            <xdr:cNvPr id="1067" name="Group Box 43" hidden="1">
              <a:extLst>
                <a:ext uri="{63B3BB69-23CF-44E3-9099-C40C66FF867C}">
                  <a14:compatExt spid="_x0000_s1067"/>
                </a:ext>
                <a:ext uri="{FF2B5EF4-FFF2-40B4-BE49-F238E27FC236}">
                  <a16:creationId xmlns:a16="http://schemas.microsoft.com/office/drawing/2014/main" id="{00000000-0008-0000-0200-00002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43</a:t>
              </a:r>
            </a:p>
          </xdr:txBody>
        </xdr:sp>
        <xdr:clientData/>
      </xdr:twoCellAnchor>
    </mc:Choice>
    <mc:Fallback/>
  </mc:AlternateContent>
  <xdr:twoCellAnchor editAs="oneCell">
    <xdr:from>
      <xdr:col>11</xdr:col>
      <xdr:colOff>114300</xdr:colOff>
      <xdr:row>11</xdr:row>
      <xdr:rowOff>381000</xdr:rowOff>
    </xdr:from>
    <xdr:to>
      <xdr:col>15</xdr:col>
      <xdr:colOff>0</xdr:colOff>
      <xdr:row>13</xdr:row>
      <xdr:rowOff>66675</xdr:rowOff>
    </xdr:to>
    <xdr:sp macro="" textlink="">
      <xdr:nvSpPr>
        <xdr:cNvPr id="1068" name="Group Box 44" hidden="1">
          <a:extLst>
            <a:ext uri="{63B3BB69-23CF-44E3-9099-C40C66FF867C}">
              <a14:compatExt xmlns:a14="http://schemas.microsoft.com/office/drawing/2010/main" spid="_x0000_s1068"/>
            </a:ext>
            <a:ext uri="{FF2B5EF4-FFF2-40B4-BE49-F238E27FC236}">
              <a16:creationId xmlns:a16="http://schemas.microsoft.com/office/drawing/2014/main" id="{00000000-0008-0000-0200-00002C04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AlternateContent xmlns:mc="http://schemas.openxmlformats.org/markup-compatibility/2006">
    <mc:Choice xmlns:a14="http://schemas.microsoft.com/office/drawing/2010/main" Requires="a14">
      <xdr:twoCellAnchor editAs="oneCell">
        <xdr:from>
          <xdr:col>3</xdr:col>
          <xdr:colOff>190500</xdr:colOff>
          <xdr:row>19</xdr:row>
          <xdr:rowOff>381000</xdr:rowOff>
        </xdr:from>
        <xdr:to>
          <xdr:col>13</xdr:col>
          <xdr:colOff>552450</xdr:colOff>
          <xdr:row>23</xdr:row>
          <xdr:rowOff>0</xdr:rowOff>
        </xdr:to>
        <xdr:sp macro="" textlink="">
          <xdr:nvSpPr>
            <xdr:cNvPr id="1080" name="Group Box 56" hidden="1">
              <a:extLst>
                <a:ext uri="{63B3BB69-23CF-44E3-9099-C40C66FF867C}">
                  <a14:compatExt spid="_x0000_s1080"/>
                </a:ext>
                <a:ext uri="{FF2B5EF4-FFF2-40B4-BE49-F238E27FC236}">
                  <a16:creationId xmlns:a16="http://schemas.microsoft.com/office/drawing/2014/main" id="{00000000-0008-0000-0200-00003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23</xdr:row>
          <xdr:rowOff>0</xdr:rowOff>
        </xdr:from>
        <xdr:to>
          <xdr:col>14</xdr:col>
          <xdr:colOff>285750</xdr:colOff>
          <xdr:row>25</xdr:row>
          <xdr:rowOff>381000</xdr:rowOff>
        </xdr:to>
        <xdr:sp macro="" textlink="">
          <xdr:nvSpPr>
            <xdr:cNvPr id="1093" name="Group Box 69" hidden="1">
              <a:extLst>
                <a:ext uri="{63B3BB69-23CF-44E3-9099-C40C66FF867C}">
                  <a14:compatExt spid="_x0000_s1093"/>
                </a:ext>
                <a:ext uri="{FF2B5EF4-FFF2-40B4-BE49-F238E27FC236}">
                  <a16:creationId xmlns:a16="http://schemas.microsoft.com/office/drawing/2014/main" id="{00000000-0008-0000-0200-00004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33</xdr:row>
          <xdr:rowOff>85725</xdr:rowOff>
        </xdr:from>
        <xdr:to>
          <xdr:col>4</xdr:col>
          <xdr:colOff>133350</xdr:colOff>
          <xdr:row>33</xdr:row>
          <xdr:rowOff>342900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2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409575</xdr:colOff>
          <xdr:row>33</xdr:row>
          <xdr:rowOff>85725</xdr:rowOff>
        </xdr:from>
        <xdr:to>
          <xdr:col>8</xdr:col>
          <xdr:colOff>133350</xdr:colOff>
          <xdr:row>33</xdr:row>
          <xdr:rowOff>342900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2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495300</xdr:colOff>
          <xdr:row>33</xdr:row>
          <xdr:rowOff>85725</xdr:rowOff>
        </xdr:from>
        <xdr:to>
          <xdr:col>10</xdr:col>
          <xdr:colOff>133350</xdr:colOff>
          <xdr:row>33</xdr:row>
          <xdr:rowOff>342900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2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628650</xdr:colOff>
          <xdr:row>33</xdr:row>
          <xdr:rowOff>104775</xdr:rowOff>
        </xdr:from>
        <xdr:to>
          <xdr:col>12</xdr:col>
          <xdr:colOff>123825</xdr:colOff>
          <xdr:row>33</xdr:row>
          <xdr:rowOff>352425</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2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33</xdr:row>
          <xdr:rowOff>9525</xdr:rowOff>
        </xdr:from>
        <xdr:to>
          <xdr:col>13</xdr:col>
          <xdr:colOff>114300</xdr:colOff>
          <xdr:row>34</xdr:row>
          <xdr:rowOff>9525</xdr:rowOff>
        </xdr:to>
        <xdr:sp macro="" textlink="">
          <xdr:nvSpPr>
            <xdr:cNvPr id="1099" name="Group Box 75" hidden="1">
              <a:extLst>
                <a:ext uri="{63B3BB69-23CF-44E3-9099-C40C66FF867C}">
                  <a14:compatExt spid="_x0000_s1099"/>
                </a:ext>
                <a:ext uri="{FF2B5EF4-FFF2-40B4-BE49-F238E27FC236}">
                  <a16:creationId xmlns:a16="http://schemas.microsoft.com/office/drawing/2014/main" id="{00000000-0008-0000-0200-00004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36</xdr:row>
          <xdr:rowOff>0</xdr:rowOff>
        </xdr:from>
        <xdr:to>
          <xdr:col>12</xdr:col>
          <xdr:colOff>657225</xdr:colOff>
          <xdr:row>37</xdr:row>
          <xdr:rowOff>381000</xdr:rowOff>
        </xdr:to>
        <xdr:sp macro="" textlink="">
          <xdr:nvSpPr>
            <xdr:cNvPr id="1108" name="Group Box 84" hidden="1">
              <a:extLst>
                <a:ext uri="{63B3BB69-23CF-44E3-9099-C40C66FF867C}">
                  <a14:compatExt spid="_x0000_s1108"/>
                </a:ext>
                <a:ext uri="{FF2B5EF4-FFF2-40B4-BE49-F238E27FC236}">
                  <a16:creationId xmlns:a16="http://schemas.microsoft.com/office/drawing/2014/main" id="{00000000-0008-0000-0200-00005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42</xdr:row>
          <xdr:rowOff>47625</xdr:rowOff>
        </xdr:from>
        <xdr:to>
          <xdr:col>4</xdr:col>
          <xdr:colOff>152400</xdr:colOff>
          <xdr:row>42</xdr:row>
          <xdr:rowOff>295275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2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628650</xdr:colOff>
          <xdr:row>42</xdr:row>
          <xdr:rowOff>47625</xdr:rowOff>
        </xdr:from>
        <xdr:to>
          <xdr:col>7</xdr:col>
          <xdr:colOff>123825</xdr:colOff>
          <xdr:row>42</xdr:row>
          <xdr:rowOff>295275</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2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485775</xdr:colOff>
          <xdr:row>42</xdr:row>
          <xdr:rowOff>47625</xdr:rowOff>
        </xdr:from>
        <xdr:to>
          <xdr:col>10</xdr:col>
          <xdr:colOff>114300</xdr:colOff>
          <xdr:row>42</xdr:row>
          <xdr:rowOff>295275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2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485775</xdr:colOff>
          <xdr:row>43</xdr:row>
          <xdr:rowOff>66675</xdr:rowOff>
        </xdr:from>
        <xdr:to>
          <xdr:col>10</xdr:col>
          <xdr:colOff>114300</xdr:colOff>
          <xdr:row>43</xdr:row>
          <xdr:rowOff>314325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2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638175</xdr:colOff>
          <xdr:row>42</xdr:row>
          <xdr:rowOff>47625</xdr:rowOff>
        </xdr:from>
        <xdr:to>
          <xdr:col>12</xdr:col>
          <xdr:colOff>133350</xdr:colOff>
          <xdr:row>42</xdr:row>
          <xdr:rowOff>295275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2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40</xdr:row>
          <xdr:rowOff>95250</xdr:rowOff>
        </xdr:from>
        <xdr:to>
          <xdr:col>6</xdr:col>
          <xdr:colOff>133350</xdr:colOff>
          <xdr:row>40</xdr:row>
          <xdr:rowOff>342900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2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409575</xdr:colOff>
          <xdr:row>40</xdr:row>
          <xdr:rowOff>85725</xdr:rowOff>
        </xdr:from>
        <xdr:to>
          <xdr:col>8</xdr:col>
          <xdr:colOff>133350</xdr:colOff>
          <xdr:row>40</xdr:row>
          <xdr:rowOff>342900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2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733425</xdr:colOff>
          <xdr:row>40</xdr:row>
          <xdr:rowOff>85725</xdr:rowOff>
        </xdr:from>
        <xdr:to>
          <xdr:col>11</xdr:col>
          <xdr:colOff>133350</xdr:colOff>
          <xdr:row>40</xdr:row>
          <xdr:rowOff>342900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2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40</xdr:row>
          <xdr:rowOff>0</xdr:rowOff>
        </xdr:from>
        <xdr:to>
          <xdr:col>12</xdr:col>
          <xdr:colOff>361950</xdr:colOff>
          <xdr:row>41</xdr:row>
          <xdr:rowOff>0</xdr:rowOff>
        </xdr:to>
        <xdr:sp macro="" textlink="">
          <xdr:nvSpPr>
            <xdr:cNvPr id="1119" name="Group Box 95" hidden="1">
              <a:extLst>
                <a:ext uri="{63B3BB69-23CF-44E3-9099-C40C66FF867C}">
                  <a14:compatExt spid="_x0000_s1119"/>
                </a:ext>
                <a:ext uri="{FF2B5EF4-FFF2-40B4-BE49-F238E27FC236}">
                  <a16:creationId xmlns:a16="http://schemas.microsoft.com/office/drawing/2014/main" id="{00000000-0008-0000-0200-00005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41</xdr:row>
          <xdr:rowOff>447675</xdr:rowOff>
        </xdr:from>
        <xdr:to>
          <xdr:col>13</xdr:col>
          <xdr:colOff>514350</xdr:colOff>
          <xdr:row>44</xdr:row>
          <xdr:rowOff>0</xdr:rowOff>
        </xdr:to>
        <xdr:sp macro="" textlink="">
          <xdr:nvSpPr>
            <xdr:cNvPr id="1120" name="Group Box 96" hidden="1">
              <a:extLst>
                <a:ext uri="{63B3BB69-23CF-44E3-9099-C40C66FF867C}">
                  <a14:compatExt spid="_x0000_s1120"/>
                </a:ext>
                <a:ext uri="{FF2B5EF4-FFF2-40B4-BE49-F238E27FC236}">
                  <a16:creationId xmlns:a16="http://schemas.microsoft.com/office/drawing/2014/main" id="{00000000-0008-0000-0200-00006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20</xdr:row>
          <xdr:rowOff>66675</xdr:rowOff>
        </xdr:from>
        <xdr:to>
          <xdr:col>4</xdr:col>
          <xdr:colOff>133350</xdr:colOff>
          <xdr:row>20</xdr:row>
          <xdr:rowOff>314325</xdr:rowOff>
        </xdr:to>
        <xdr:sp macro="" textlink="">
          <xdr:nvSpPr>
            <xdr:cNvPr id="1121" name="Option Button 97" hidden="1">
              <a:extLst>
                <a:ext uri="{63B3BB69-23CF-44E3-9099-C40C66FF867C}">
                  <a14:compatExt spid="_x0000_s1121"/>
                </a:ext>
                <a:ext uri="{FF2B5EF4-FFF2-40B4-BE49-F238E27FC236}">
                  <a16:creationId xmlns:a16="http://schemas.microsoft.com/office/drawing/2014/main" id="{00000000-0008-0000-02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21</xdr:row>
          <xdr:rowOff>57150</xdr:rowOff>
        </xdr:from>
        <xdr:to>
          <xdr:col>4</xdr:col>
          <xdr:colOff>133350</xdr:colOff>
          <xdr:row>21</xdr:row>
          <xdr:rowOff>304800</xdr:rowOff>
        </xdr:to>
        <xdr:sp macro="" textlink="">
          <xdr:nvSpPr>
            <xdr:cNvPr id="1122" name="Option Button 98" hidden="1">
              <a:extLst>
                <a:ext uri="{63B3BB69-23CF-44E3-9099-C40C66FF867C}">
                  <a14:compatExt spid="_x0000_s1122"/>
                </a:ext>
                <a:ext uri="{FF2B5EF4-FFF2-40B4-BE49-F238E27FC236}">
                  <a16:creationId xmlns:a16="http://schemas.microsoft.com/office/drawing/2014/main" id="{00000000-0008-0000-02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22</xdr:row>
          <xdr:rowOff>76200</xdr:rowOff>
        </xdr:from>
        <xdr:to>
          <xdr:col>4</xdr:col>
          <xdr:colOff>133350</xdr:colOff>
          <xdr:row>22</xdr:row>
          <xdr:rowOff>323850</xdr:rowOff>
        </xdr:to>
        <xdr:sp macro="" textlink="">
          <xdr:nvSpPr>
            <xdr:cNvPr id="1123" name="Option Button 99" hidden="1">
              <a:extLst>
                <a:ext uri="{63B3BB69-23CF-44E3-9099-C40C66FF867C}">
                  <a14:compatExt spid="_x0000_s1123"/>
                </a:ext>
                <a:ext uri="{FF2B5EF4-FFF2-40B4-BE49-F238E27FC236}">
                  <a16:creationId xmlns:a16="http://schemas.microsoft.com/office/drawing/2014/main" id="{00000000-0008-0000-02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628650</xdr:colOff>
          <xdr:row>20</xdr:row>
          <xdr:rowOff>57150</xdr:rowOff>
        </xdr:from>
        <xdr:to>
          <xdr:col>7</xdr:col>
          <xdr:colOff>133350</xdr:colOff>
          <xdr:row>20</xdr:row>
          <xdr:rowOff>304800</xdr:rowOff>
        </xdr:to>
        <xdr:sp macro="" textlink="">
          <xdr:nvSpPr>
            <xdr:cNvPr id="1124" name="Option Button 100" hidden="1">
              <a:extLst>
                <a:ext uri="{63B3BB69-23CF-44E3-9099-C40C66FF867C}">
                  <a14:compatExt spid="_x0000_s1124"/>
                </a:ext>
                <a:ext uri="{FF2B5EF4-FFF2-40B4-BE49-F238E27FC236}">
                  <a16:creationId xmlns:a16="http://schemas.microsoft.com/office/drawing/2014/main" id="{00000000-0008-0000-02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619125</xdr:colOff>
          <xdr:row>21</xdr:row>
          <xdr:rowOff>76200</xdr:rowOff>
        </xdr:from>
        <xdr:to>
          <xdr:col>7</xdr:col>
          <xdr:colOff>123825</xdr:colOff>
          <xdr:row>21</xdr:row>
          <xdr:rowOff>323850</xdr:rowOff>
        </xdr:to>
        <xdr:sp macro="" textlink="">
          <xdr:nvSpPr>
            <xdr:cNvPr id="1125" name="Option Button 101" hidden="1">
              <a:extLst>
                <a:ext uri="{63B3BB69-23CF-44E3-9099-C40C66FF867C}">
                  <a14:compatExt spid="_x0000_s1125"/>
                </a:ext>
                <a:ext uri="{FF2B5EF4-FFF2-40B4-BE49-F238E27FC236}">
                  <a16:creationId xmlns:a16="http://schemas.microsoft.com/office/drawing/2014/main" id="{00000000-0008-0000-02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619125</xdr:colOff>
          <xdr:row>22</xdr:row>
          <xdr:rowOff>57150</xdr:rowOff>
        </xdr:from>
        <xdr:to>
          <xdr:col>7</xdr:col>
          <xdr:colOff>123825</xdr:colOff>
          <xdr:row>22</xdr:row>
          <xdr:rowOff>304800</xdr:rowOff>
        </xdr:to>
        <xdr:sp macro="" textlink="">
          <xdr:nvSpPr>
            <xdr:cNvPr id="1126" name="Option Button 102" hidden="1">
              <a:extLst>
                <a:ext uri="{63B3BB69-23CF-44E3-9099-C40C66FF867C}">
                  <a14:compatExt spid="_x0000_s1126"/>
                </a:ext>
                <a:ext uri="{FF2B5EF4-FFF2-40B4-BE49-F238E27FC236}">
                  <a16:creationId xmlns:a16="http://schemas.microsoft.com/office/drawing/2014/main" id="{00000000-0008-0000-02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485775</xdr:colOff>
          <xdr:row>20</xdr:row>
          <xdr:rowOff>76200</xdr:rowOff>
        </xdr:from>
        <xdr:to>
          <xdr:col>10</xdr:col>
          <xdr:colOff>123825</xdr:colOff>
          <xdr:row>20</xdr:row>
          <xdr:rowOff>323850</xdr:rowOff>
        </xdr:to>
        <xdr:sp macro="" textlink="">
          <xdr:nvSpPr>
            <xdr:cNvPr id="1127" name="Option Button 103" hidden="1">
              <a:extLst>
                <a:ext uri="{63B3BB69-23CF-44E3-9099-C40C66FF867C}">
                  <a14:compatExt spid="_x0000_s1127"/>
                </a:ext>
                <a:ext uri="{FF2B5EF4-FFF2-40B4-BE49-F238E27FC236}">
                  <a16:creationId xmlns:a16="http://schemas.microsoft.com/office/drawing/2014/main" id="{00000000-0008-0000-02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485775</xdr:colOff>
          <xdr:row>21</xdr:row>
          <xdr:rowOff>57150</xdr:rowOff>
        </xdr:from>
        <xdr:to>
          <xdr:col>10</xdr:col>
          <xdr:colOff>123825</xdr:colOff>
          <xdr:row>21</xdr:row>
          <xdr:rowOff>304800</xdr:rowOff>
        </xdr:to>
        <xdr:sp macro="" textlink="">
          <xdr:nvSpPr>
            <xdr:cNvPr id="1128" name="Option Button 104" hidden="1">
              <a:extLst>
                <a:ext uri="{63B3BB69-23CF-44E3-9099-C40C66FF867C}">
                  <a14:compatExt spid="_x0000_s1128"/>
                </a:ext>
                <a:ext uri="{FF2B5EF4-FFF2-40B4-BE49-F238E27FC236}">
                  <a16:creationId xmlns:a16="http://schemas.microsoft.com/office/drawing/2014/main" id="{00000000-0008-0000-02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638175</xdr:colOff>
          <xdr:row>20</xdr:row>
          <xdr:rowOff>57150</xdr:rowOff>
        </xdr:from>
        <xdr:to>
          <xdr:col>12</xdr:col>
          <xdr:colOff>152400</xdr:colOff>
          <xdr:row>20</xdr:row>
          <xdr:rowOff>314325</xdr:rowOff>
        </xdr:to>
        <xdr:sp macro="" textlink="">
          <xdr:nvSpPr>
            <xdr:cNvPr id="1129" name="Option Button 105" hidden="1">
              <a:extLst>
                <a:ext uri="{63B3BB69-23CF-44E3-9099-C40C66FF867C}">
                  <a14:compatExt spid="_x0000_s1129"/>
                </a:ext>
                <a:ext uri="{FF2B5EF4-FFF2-40B4-BE49-F238E27FC236}">
                  <a16:creationId xmlns:a16="http://schemas.microsoft.com/office/drawing/2014/main" id="{00000000-0008-0000-02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628650</xdr:colOff>
          <xdr:row>21</xdr:row>
          <xdr:rowOff>47625</xdr:rowOff>
        </xdr:from>
        <xdr:to>
          <xdr:col>12</xdr:col>
          <xdr:colOff>133350</xdr:colOff>
          <xdr:row>21</xdr:row>
          <xdr:rowOff>304800</xdr:rowOff>
        </xdr:to>
        <xdr:sp macro="" textlink="">
          <xdr:nvSpPr>
            <xdr:cNvPr id="1130" name="Option Button 106" hidden="1">
              <a:extLst>
                <a:ext uri="{63B3BB69-23CF-44E3-9099-C40C66FF867C}">
                  <a14:compatExt spid="_x0000_s1130"/>
                </a:ext>
                <a:ext uri="{FF2B5EF4-FFF2-40B4-BE49-F238E27FC236}">
                  <a16:creationId xmlns:a16="http://schemas.microsoft.com/office/drawing/2014/main" id="{00000000-0008-0000-02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23</xdr:row>
          <xdr:rowOff>66675</xdr:rowOff>
        </xdr:from>
        <xdr:to>
          <xdr:col>4</xdr:col>
          <xdr:colOff>133350</xdr:colOff>
          <xdr:row>23</xdr:row>
          <xdr:rowOff>314325</xdr:rowOff>
        </xdr:to>
        <xdr:sp macro="" textlink="">
          <xdr:nvSpPr>
            <xdr:cNvPr id="1131" name="Option Button 107" hidden="1">
              <a:extLst>
                <a:ext uri="{63B3BB69-23CF-44E3-9099-C40C66FF867C}">
                  <a14:compatExt spid="_x0000_s1131"/>
                </a:ext>
                <a:ext uri="{FF2B5EF4-FFF2-40B4-BE49-F238E27FC236}">
                  <a16:creationId xmlns:a16="http://schemas.microsoft.com/office/drawing/2014/main" id="{00000000-0008-0000-02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24</xdr:row>
          <xdr:rowOff>57150</xdr:rowOff>
        </xdr:from>
        <xdr:to>
          <xdr:col>4</xdr:col>
          <xdr:colOff>133350</xdr:colOff>
          <xdr:row>24</xdr:row>
          <xdr:rowOff>304800</xdr:rowOff>
        </xdr:to>
        <xdr:sp macro="" textlink="">
          <xdr:nvSpPr>
            <xdr:cNvPr id="1132" name="Option Button 108" hidden="1">
              <a:extLst>
                <a:ext uri="{63B3BB69-23CF-44E3-9099-C40C66FF867C}">
                  <a14:compatExt spid="_x0000_s1132"/>
                </a:ext>
                <a:ext uri="{FF2B5EF4-FFF2-40B4-BE49-F238E27FC236}">
                  <a16:creationId xmlns:a16="http://schemas.microsoft.com/office/drawing/2014/main" id="{00000000-0008-0000-02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25</xdr:row>
          <xdr:rowOff>76200</xdr:rowOff>
        </xdr:from>
        <xdr:to>
          <xdr:col>4</xdr:col>
          <xdr:colOff>133350</xdr:colOff>
          <xdr:row>25</xdr:row>
          <xdr:rowOff>323850</xdr:rowOff>
        </xdr:to>
        <xdr:sp macro="" textlink="">
          <xdr:nvSpPr>
            <xdr:cNvPr id="1133" name="Option Button 109" hidden="1">
              <a:extLst>
                <a:ext uri="{63B3BB69-23CF-44E3-9099-C40C66FF867C}">
                  <a14:compatExt spid="_x0000_s1133"/>
                </a:ext>
                <a:ext uri="{FF2B5EF4-FFF2-40B4-BE49-F238E27FC236}">
                  <a16:creationId xmlns:a16="http://schemas.microsoft.com/office/drawing/2014/main" id="{00000000-0008-0000-02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352425</xdr:colOff>
          <xdr:row>23</xdr:row>
          <xdr:rowOff>57150</xdr:rowOff>
        </xdr:from>
        <xdr:to>
          <xdr:col>6</xdr:col>
          <xdr:colOff>76200</xdr:colOff>
          <xdr:row>23</xdr:row>
          <xdr:rowOff>304800</xdr:rowOff>
        </xdr:to>
        <xdr:sp macro="" textlink="">
          <xdr:nvSpPr>
            <xdr:cNvPr id="1134" name="Option Button 110" hidden="1">
              <a:extLst>
                <a:ext uri="{63B3BB69-23CF-44E3-9099-C40C66FF867C}">
                  <a14:compatExt spid="_x0000_s1134"/>
                </a:ext>
                <a:ext uri="{FF2B5EF4-FFF2-40B4-BE49-F238E27FC236}">
                  <a16:creationId xmlns:a16="http://schemas.microsoft.com/office/drawing/2014/main" id="{00000000-0008-0000-02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24</xdr:row>
          <xdr:rowOff>76200</xdr:rowOff>
        </xdr:from>
        <xdr:to>
          <xdr:col>6</xdr:col>
          <xdr:colOff>66675</xdr:colOff>
          <xdr:row>24</xdr:row>
          <xdr:rowOff>323850</xdr:rowOff>
        </xdr:to>
        <xdr:sp macro="" textlink="">
          <xdr:nvSpPr>
            <xdr:cNvPr id="1135" name="Option Button 111" hidden="1">
              <a:extLst>
                <a:ext uri="{63B3BB69-23CF-44E3-9099-C40C66FF867C}">
                  <a14:compatExt spid="_x0000_s1135"/>
                </a:ext>
                <a:ext uri="{FF2B5EF4-FFF2-40B4-BE49-F238E27FC236}">
                  <a16:creationId xmlns:a16="http://schemas.microsoft.com/office/drawing/2014/main" id="{00000000-0008-0000-02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25</xdr:row>
          <xdr:rowOff>57150</xdr:rowOff>
        </xdr:from>
        <xdr:to>
          <xdr:col>6</xdr:col>
          <xdr:colOff>66675</xdr:colOff>
          <xdr:row>25</xdr:row>
          <xdr:rowOff>304800</xdr:rowOff>
        </xdr:to>
        <xdr:sp macro="" textlink="">
          <xdr:nvSpPr>
            <xdr:cNvPr id="1136" name="Option Button 112" hidden="1">
              <a:extLst>
                <a:ext uri="{63B3BB69-23CF-44E3-9099-C40C66FF867C}">
                  <a14:compatExt spid="_x0000_s1136"/>
                </a:ext>
                <a:ext uri="{FF2B5EF4-FFF2-40B4-BE49-F238E27FC236}">
                  <a16:creationId xmlns:a16="http://schemas.microsoft.com/office/drawing/2014/main" id="{00000000-0008-0000-02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381000</xdr:colOff>
          <xdr:row>23</xdr:row>
          <xdr:rowOff>76200</xdr:rowOff>
        </xdr:from>
        <xdr:to>
          <xdr:col>8</xdr:col>
          <xdr:colOff>704850</xdr:colOff>
          <xdr:row>23</xdr:row>
          <xdr:rowOff>323850</xdr:rowOff>
        </xdr:to>
        <xdr:sp macro="" textlink="">
          <xdr:nvSpPr>
            <xdr:cNvPr id="1140" name="Option Button 116" hidden="1">
              <a:extLst>
                <a:ext uri="{63B3BB69-23CF-44E3-9099-C40C66FF867C}">
                  <a14:compatExt spid="_x0000_s1140"/>
                </a:ext>
                <a:ext uri="{FF2B5EF4-FFF2-40B4-BE49-F238E27FC236}">
                  <a16:creationId xmlns:a16="http://schemas.microsoft.com/office/drawing/2014/main" id="{00000000-0008-0000-02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381000</xdr:colOff>
          <xdr:row>24</xdr:row>
          <xdr:rowOff>57150</xdr:rowOff>
        </xdr:from>
        <xdr:to>
          <xdr:col>8</xdr:col>
          <xdr:colOff>704850</xdr:colOff>
          <xdr:row>24</xdr:row>
          <xdr:rowOff>304800</xdr:rowOff>
        </xdr:to>
        <xdr:sp macro="" textlink="">
          <xdr:nvSpPr>
            <xdr:cNvPr id="1141" name="Option Button 117" hidden="1">
              <a:extLst>
                <a:ext uri="{63B3BB69-23CF-44E3-9099-C40C66FF867C}">
                  <a14:compatExt spid="_x0000_s1141"/>
                </a:ext>
                <a:ext uri="{FF2B5EF4-FFF2-40B4-BE49-F238E27FC236}">
                  <a16:creationId xmlns:a16="http://schemas.microsoft.com/office/drawing/2014/main" id="{00000000-0008-0000-02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381000</xdr:colOff>
          <xdr:row>25</xdr:row>
          <xdr:rowOff>57150</xdr:rowOff>
        </xdr:from>
        <xdr:to>
          <xdr:col>8</xdr:col>
          <xdr:colOff>704850</xdr:colOff>
          <xdr:row>25</xdr:row>
          <xdr:rowOff>304800</xdr:rowOff>
        </xdr:to>
        <xdr:sp macro="" textlink="">
          <xdr:nvSpPr>
            <xdr:cNvPr id="1142" name="Option Button 118" hidden="1">
              <a:extLst>
                <a:ext uri="{63B3BB69-23CF-44E3-9099-C40C66FF867C}">
                  <a14:compatExt spid="_x0000_s1142"/>
                </a:ext>
                <a:ext uri="{FF2B5EF4-FFF2-40B4-BE49-F238E27FC236}">
                  <a16:creationId xmlns:a16="http://schemas.microsoft.com/office/drawing/2014/main" id="{00000000-0008-0000-02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657225</xdr:colOff>
          <xdr:row>25</xdr:row>
          <xdr:rowOff>47625</xdr:rowOff>
        </xdr:from>
        <xdr:to>
          <xdr:col>11</xdr:col>
          <xdr:colOff>76200</xdr:colOff>
          <xdr:row>25</xdr:row>
          <xdr:rowOff>304800</xdr:rowOff>
        </xdr:to>
        <xdr:sp macro="" textlink="">
          <xdr:nvSpPr>
            <xdr:cNvPr id="1143" name="Option Button 119" hidden="1">
              <a:extLst>
                <a:ext uri="{63B3BB69-23CF-44E3-9099-C40C66FF867C}">
                  <a14:compatExt spid="_x0000_s1143"/>
                </a:ext>
                <a:ext uri="{FF2B5EF4-FFF2-40B4-BE49-F238E27FC236}">
                  <a16:creationId xmlns:a16="http://schemas.microsoft.com/office/drawing/2014/main" id="{00000000-0008-0000-02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657225</xdr:colOff>
          <xdr:row>23</xdr:row>
          <xdr:rowOff>47625</xdr:rowOff>
        </xdr:from>
        <xdr:to>
          <xdr:col>11</xdr:col>
          <xdr:colOff>66675</xdr:colOff>
          <xdr:row>23</xdr:row>
          <xdr:rowOff>304800</xdr:rowOff>
        </xdr:to>
        <xdr:sp macro="" textlink="">
          <xdr:nvSpPr>
            <xdr:cNvPr id="1144" name="Option Button 120" hidden="1">
              <a:extLst>
                <a:ext uri="{63B3BB69-23CF-44E3-9099-C40C66FF867C}">
                  <a14:compatExt spid="_x0000_s1144"/>
                </a:ext>
                <a:ext uri="{FF2B5EF4-FFF2-40B4-BE49-F238E27FC236}">
                  <a16:creationId xmlns:a16="http://schemas.microsoft.com/office/drawing/2014/main" id="{00000000-0008-0000-02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628650</xdr:colOff>
          <xdr:row>25</xdr:row>
          <xdr:rowOff>47625</xdr:rowOff>
        </xdr:from>
        <xdr:to>
          <xdr:col>12</xdr:col>
          <xdr:colOff>133350</xdr:colOff>
          <xdr:row>25</xdr:row>
          <xdr:rowOff>304800</xdr:rowOff>
        </xdr:to>
        <xdr:sp macro="" textlink="">
          <xdr:nvSpPr>
            <xdr:cNvPr id="1145" name="Option Button 121" hidden="1">
              <a:extLst>
                <a:ext uri="{63B3BB69-23CF-44E3-9099-C40C66FF867C}">
                  <a14:compatExt spid="_x0000_s1145"/>
                </a:ext>
                <a:ext uri="{FF2B5EF4-FFF2-40B4-BE49-F238E27FC236}">
                  <a16:creationId xmlns:a16="http://schemas.microsoft.com/office/drawing/2014/main" id="{00000000-0008-0000-02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36</xdr:row>
          <xdr:rowOff>66675</xdr:rowOff>
        </xdr:from>
        <xdr:to>
          <xdr:col>4</xdr:col>
          <xdr:colOff>152400</xdr:colOff>
          <xdr:row>36</xdr:row>
          <xdr:rowOff>314325</xdr:rowOff>
        </xdr:to>
        <xdr:sp macro="" textlink="">
          <xdr:nvSpPr>
            <xdr:cNvPr id="1146" name="Option Button 122" hidden="1">
              <a:extLst>
                <a:ext uri="{63B3BB69-23CF-44E3-9099-C40C66FF867C}">
                  <a14:compatExt spid="_x0000_s1146"/>
                </a:ext>
                <a:ext uri="{FF2B5EF4-FFF2-40B4-BE49-F238E27FC236}">
                  <a16:creationId xmlns:a16="http://schemas.microsoft.com/office/drawing/2014/main" id="{00000000-0008-0000-02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37</xdr:row>
          <xdr:rowOff>57150</xdr:rowOff>
        </xdr:from>
        <xdr:to>
          <xdr:col>4</xdr:col>
          <xdr:colOff>133350</xdr:colOff>
          <xdr:row>37</xdr:row>
          <xdr:rowOff>304800</xdr:rowOff>
        </xdr:to>
        <xdr:sp macro="" textlink="">
          <xdr:nvSpPr>
            <xdr:cNvPr id="1147" name="Option Button 123" hidden="1">
              <a:extLst>
                <a:ext uri="{63B3BB69-23CF-44E3-9099-C40C66FF867C}">
                  <a14:compatExt spid="_x0000_s1147"/>
                </a:ext>
                <a:ext uri="{FF2B5EF4-FFF2-40B4-BE49-F238E27FC236}">
                  <a16:creationId xmlns:a16="http://schemas.microsoft.com/office/drawing/2014/main" id="{00000000-0008-0000-02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36</xdr:row>
          <xdr:rowOff>47625</xdr:rowOff>
        </xdr:from>
        <xdr:to>
          <xdr:col>6</xdr:col>
          <xdr:colOff>133350</xdr:colOff>
          <xdr:row>36</xdr:row>
          <xdr:rowOff>295275</xdr:rowOff>
        </xdr:to>
        <xdr:sp macro="" textlink="">
          <xdr:nvSpPr>
            <xdr:cNvPr id="1148" name="Option Button 124" hidden="1">
              <a:extLst>
                <a:ext uri="{63B3BB69-23CF-44E3-9099-C40C66FF867C}">
                  <a14:compatExt spid="_x0000_s1148"/>
                </a:ext>
                <a:ext uri="{FF2B5EF4-FFF2-40B4-BE49-F238E27FC236}">
                  <a16:creationId xmlns:a16="http://schemas.microsoft.com/office/drawing/2014/main" id="{00000000-0008-0000-02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37</xdr:row>
          <xdr:rowOff>66675</xdr:rowOff>
        </xdr:from>
        <xdr:to>
          <xdr:col>6</xdr:col>
          <xdr:colOff>133350</xdr:colOff>
          <xdr:row>37</xdr:row>
          <xdr:rowOff>314325</xdr:rowOff>
        </xdr:to>
        <xdr:sp macro="" textlink="">
          <xdr:nvSpPr>
            <xdr:cNvPr id="1149" name="Option Button 125" hidden="1">
              <a:extLst>
                <a:ext uri="{63B3BB69-23CF-44E3-9099-C40C66FF867C}">
                  <a14:compatExt spid="_x0000_s1149"/>
                </a:ext>
                <a:ext uri="{FF2B5EF4-FFF2-40B4-BE49-F238E27FC236}">
                  <a16:creationId xmlns:a16="http://schemas.microsoft.com/office/drawing/2014/main" id="{00000000-0008-0000-02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628650</xdr:colOff>
          <xdr:row>36</xdr:row>
          <xdr:rowOff>57150</xdr:rowOff>
        </xdr:from>
        <xdr:to>
          <xdr:col>9</xdr:col>
          <xdr:colOff>123825</xdr:colOff>
          <xdr:row>36</xdr:row>
          <xdr:rowOff>304800</xdr:rowOff>
        </xdr:to>
        <xdr:sp macro="" textlink="">
          <xdr:nvSpPr>
            <xdr:cNvPr id="1150" name="Option Button 126" hidden="1">
              <a:extLst>
                <a:ext uri="{63B3BB69-23CF-44E3-9099-C40C66FF867C}">
                  <a14:compatExt spid="_x0000_s1150"/>
                </a:ext>
                <a:ext uri="{FF2B5EF4-FFF2-40B4-BE49-F238E27FC236}">
                  <a16:creationId xmlns:a16="http://schemas.microsoft.com/office/drawing/2014/main" id="{00000000-0008-0000-02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628650</xdr:colOff>
          <xdr:row>37</xdr:row>
          <xdr:rowOff>57150</xdr:rowOff>
        </xdr:from>
        <xdr:to>
          <xdr:col>9</xdr:col>
          <xdr:colOff>123825</xdr:colOff>
          <xdr:row>37</xdr:row>
          <xdr:rowOff>314325</xdr:rowOff>
        </xdr:to>
        <xdr:sp macro="" textlink="">
          <xdr:nvSpPr>
            <xdr:cNvPr id="1151" name="Option Button 127" hidden="1">
              <a:extLst>
                <a:ext uri="{63B3BB69-23CF-44E3-9099-C40C66FF867C}">
                  <a14:compatExt spid="_x0000_s1151"/>
                </a:ext>
                <a:ext uri="{FF2B5EF4-FFF2-40B4-BE49-F238E27FC236}">
                  <a16:creationId xmlns:a16="http://schemas.microsoft.com/office/drawing/2014/main" id="{00000000-0008-0000-02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619125</xdr:colOff>
          <xdr:row>36</xdr:row>
          <xdr:rowOff>57150</xdr:rowOff>
        </xdr:from>
        <xdr:to>
          <xdr:col>12</xdr:col>
          <xdr:colOff>114300</xdr:colOff>
          <xdr:row>36</xdr:row>
          <xdr:rowOff>323850</xdr:rowOff>
        </xdr:to>
        <xdr:sp macro="" textlink="">
          <xdr:nvSpPr>
            <xdr:cNvPr id="1152" name="Option Button 128" hidden="1">
              <a:extLst>
                <a:ext uri="{63B3BB69-23CF-44E3-9099-C40C66FF867C}">
                  <a14:compatExt spid="_x0000_s1152"/>
                </a:ext>
                <a:ext uri="{FF2B5EF4-FFF2-40B4-BE49-F238E27FC236}">
                  <a16:creationId xmlns:a16="http://schemas.microsoft.com/office/drawing/2014/main" id="{00000000-0008-0000-02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638175</xdr:colOff>
          <xdr:row>37</xdr:row>
          <xdr:rowOff>47625</xdr:rowOff>
        </xdr:from>
        <xdr:to>
          <xdr:col>12</xdr:col>
          <xdr:colOff>133350</xdr:colOff>
          <xdr:row>37</xdr:row>
          <xdr:rowOff>314325</xdr:rowOff>
        </xdr:to>
        <xdr:sp macro="" textlink="">
          <xdr:nvSpPr>
            <xdr:cNvPr id="1153" name="Option Button 129" hidden="1">
              <a:extLst>
                <a:ext uri="{63B3BB69-23CF-44E3-9099-C40C66FF867C}">
                  <a14:compatExt spid="_x0000_s1153"/>
                </a:ext>
                <a:ext uri="{FF2B5EF4-FFF2-40B4-BE49-F238E27FC236}">
                  <a16:creationId xmlns:a16="http://schemas.microsoft.com/office/drawing/2014/main" id="{00000000-0008-0000-02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647700</xdr:colOff>
          <xdr:row>24</xdr:row>
          <xdr:rowOff>57150</xdr:rowOff>
        </xdr:from>
        <xdr:to>
          <xdr:col>11</xdr:col>
          <xdr:colOff>57150</xdr:colOff>
          <xdr:row>24</xdr:row>
          <xdr:rowOff>304800</xdr:rowOff>
        </xdr:to>
        <xdr:sp macro="" textlink="">
          <xdr:nvSpPr>
            <xdr:cNvPr id="1186" name="Option Button 162" hidden="1">
              <a:extLst>
                <a:ext uri="{63B3BB69-23CF-44E3-9099-C40C66FF867C}">
                  <a14:compatExt spid="_x0000_s1186"/>
                </a:ext>
                <a:ext uri="{FF2B5EF4-FFF2-40B4-BE49-F238E27FC236}">
                  <a16:creationId xmlns:a16="http://schemas.microsoft.com/office/drawing/2014/main" id="{00000000-0008-0000-02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9</xdr:row>
          <xdr:rowOff>104775</xdr:rowOff>
        </xdr:from>
        <xdr:to>
          <xdr:col>4</xdr:col>
          <xdr:colOff>542925</xdr:colOff>
          <xdr:row>9</xdr:row>
          <xdr:rowOff>352425</xdr:rowOff>
        </xdr:to>
        <xdr:sp macro="" textlink="">
          <xdr:nvSpPr>
            <xdr:cNvPr id="1194" name="Option Button 170" hidden="1">
              <a:extLst>
                <a:ext uri="{63B3BB69-23CF-44E3-9099-C40C66FF867C}">
                  <a14:compatExt spid="_x0000_s1194"/>
                </a:ext>
                <a:ext uri="{FF2B5EF4-FFF2-40B4-BE49-F238E27FC236}">
                  <a16:creationId xmlns:a16="http://schemas.microsoft.com/office/drawing/2014/main" id="{00000000-0008-0000-02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介護老人福祉施設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9</xdr:row>
          <xdr:rowOff>342900</xdr:rowOff>
        </xdr:from>
        <xdr:to>
          <xdr:col>4</xdr:col>
          <xdr:colOff>542925</xdr:colOff>
          <xdr:row>9</xdr:row>
          <xdr:rowOff>590550</xdr:rowOff>
        </xdr:to>
        <xdr:sp macro="" textlink="">
          <xdr:nvSpPr>
            <xdr:cNvPr id="1195" name="Option Button 171" hidden="1">
              <a:extLst>
                <a:ext uri="{63B3BB69-23CF-44E3-9099-C40C66FF867C}">
                  <a14:compatExt spid="_x0000_s1195"/>
                </a:ext>
                <a:ext uri="{FF2B5EF4-FFF2-40B4-BE49-F238E27FC236}">
                  <a16:creationId xmlns:a16="http://schemas.microsoft.com/office/drawing/2014/main" id="{00000000-0008-0000-02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介護老人保健施設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9</xdr:row>
          <xdr:rowOff>590550</xdr:rowOff>
        </xdr:from>
        <xdr:to>
          <xdr:col>4</xdr:col>
          <xdr:colOff>685800</xdr:colOff>
          <xdr:row>9</xdr:row>
          <xdr:rowOff>838200</xdr:rowOff>
        </xdr:to>
        <xdr:sp macro="" textlink="">
          <xdr:nvSpPr>
            <xdr:cNvPr id="1196" name="Option Button 172" hidden="1">
              <a:extLst>
                <a:ext uri="{63B3BB69-23CF-44E3-9099-C40C66FF867C}">
                  <a14:compatExt spid="_x0000_s1196"/>
                </a:ext>
                <a:ext uri="{FF2B5EF4-FFF2-40B4-BE49-F238E27FC236}">
                  <a16:creationId xmlns:a16="http://schemas.microsoft.com/office/drawing/2014/main" id="{00000000-0008-0000-02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介護療養型医療施設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9</xdr:row>
          <xdr:rowOff>800100</xdr:rowOff>
        </xdr:from>
        <xdr:to>
          <xdr:col>4</xdr:col>
          <xdr:colOff>323850</xdr:colOff>
          <xdr:row>9</xdr:row>
          <xdr:rowOff>1038225</xdr:rowOff>
        </xdr:to>
        <xdr:sp macro="" textlink="">
          <xdr:nvSpPr>
            <xdr:cNvPr id="1197" name="Option Button 173" hidden="1">
              <a:extLst>
                <a:ext uri="{63B3BB69-23CF-44E3-9099-C40C66FF867C}">
                  <a14:compatExt spid="_x0000_s1197"/>
                </a:ext>
                <a:ext uri="{FF2B5EF4-FFF2-40B4-BE49-F238E27FC236}">
                  <a16:creationId xmlns:a16="http://schemas.microsoft.com/office/drawing/2014/main" id="{00000000-0008-0000-02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介護医療院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9</xdr:row>
          <xdr:rowOff>1047750</xdr:rowOff>
        </xdr:from>
        <xdr:to>
          <xdr:col>4</xdr:col>
          <xdr:colOff>504825</xdr:colOff>
          <xdr:row>9</xdr:row>
          <xdr:rowOff>1285875</xdr:rowOff>
        </xdr:to>
        <xdr:sp macro="" textlink="">
          <xdr:nvSpPr>
            <xdr:cNvPr id="1198" name="Option Button 174" hidden="1">
              <a:extLst>
                <a:ext uri="{63B3BB69-23CF-44E3-9099-C40C66FF867C}">
                  <a14:compatExt spid="_x0000_s1198"/>
                </a:ext>
                <a:ext uri="{FF2B5EF4-FFF2-40B4-BE49-F238E27FC236}">
                  <a16:creationId xmlns:a16="http://schemas.microsoft.com/office/drawing/2014/main" id="{00000000-0008-0000-02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養護老人ホーム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9</xdr:row>
          <xdr:rowOff>1295400</xdr:rowOff>
        </xdr:from>
        <xdr:to>
          <xdr:col>4</xdr:col>
          <xdr:colOff>542925</xdr:colOff>
          <xdr:row>9</xdr:row>
          <xdr:rowOff>1543050</xdr:rowOff>
        </xdr:to>
        <xdr:sp macro="" textlink="">
          <xdr:nvSpPr>
            <xdr:cNvPr id="1199" name="Option Button 175" hidden="1">
              <a:extLst>
                <a:ext uri="{63B3BB69-23CF-44E3-9099-C40C66FF867C}">
                  <a14:compatExt spid="_x0000_s1199"/>
                </a:ext>
                <a:ext uri="{FF2B5EF4-FFF2-40B4-BE49-F238E27FC236}">
                  <a16:creationId xmlns:a16="http://schemas.microsoft.com/office/drawing/2014/main" id="{00000000-0008-0000-02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軽費老人ホーム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9</xdr:row>
          <xdr:rowOff>1543050</xdr:rowOff>
        </xdr:from>
        <xdr:to>
          <xdr:col>4</xdr:col>
          <xdr:colOff>542925</xdr:colOff>
          <xdr:row>9</xdr:row>
          <xdr:rowOff>1781175</xdr:rowOff>
        </xdr:to>
        <xdr:sp macro="" textlink="">
          <xdr:nvSpPr>
            <xdr:cNvPr id="1200" name="Option Button 176" hidden="1">
              <a:extLst>
                <a:ext uri="{63B3BB69-23CF-44E3-9099-C40C66FF867C}">
                  <a14:compatExt spid="_x0000_s1200"/>
                </a:ext>
                <a:ext uri="{FF2B5EF4-FFF2-40B4-BE49-F238E27FC236}">
                  <a16:creationId xmlns:a16="http://schemas.microsoft.com/office/drawing/2014/main" id="{00000000-0008-0000-02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有料老人ホーム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9</xdr:row>
          <xdr:rowOff>1790700</xdr:rowOff>
        </xdr:from>
        <xdr:to>
          <xdr:col>5</xdr:col>
          <xdr:colOff>123825</xdr:colOff>
          <xdr:row>9</xdr:row>
          <xdr:rowOff>2028825</xdr:rowOff>
        </xdr:to>
        <xdr:sp macro="" textlink="">
          <xdr:nvSpPr>
            <xdr:cNvPr id="1201" name="Option Button 177" hidden="1">
              <a:extLst>
                <a:ext uri="{63B3BB69-23CF-44E3-9099-C40C66FF867C}">
                  <a14:compatExt spid="_x0000_s1201"/>
                </a:ext>
                <a:ext uri="{FF2B5EF4-FFF2-40B4-BE49-F238E27FC236}">
                  <a16:creationId xmlns:a16="http://schemas.microsoft.com/office/drawing/2014/main" id="{00000000-0008-0000-02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サービス付き高齢者向け住宅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9</xdr:row>
          <xdr:rowOff>2038350</xdr:rowOff>
        </xdr:from>
        <xdr:to>
          <xdr:col>6</xdr:col>
          <xdr:colOff>514350</xdr:colOff>
          <xdr:row>9</xdr:row>
          <xdr:rowOff>2276475</xdr:rowOff>
        </xdr:to>
        <xdr:sp macro="" textlink="">
          <xdr:nvSpPr>
            <xdr:cNvPr id="1202" name="Option Button 178" hidden="1">
              <a:extLst>
                <a:ext uri="{63B3BB69-23CF-44E3-9099-C40C66FF867C}">
                  <a14:compatExt spid="_x0000_s1202"/>
                </a:ext>
                <a:ext uri="{FF2B5EF4-FFF2-40B4-BE49-F238E27FC236}">
                  <a16:creationId xmlns:a16="http://schemas.microsoft.com/office/drawing/2014/main" id="{00000000-0008-0000-02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地域密着型介護老人福祉施設入所者生活介護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9</xdr:row>
          <xdr:rowOff>104775</xdr:rowOff>
        </xdr:from>
        <xdr:to>
          <xdr:col>6</xdr:col>
          <xdr:colOff>609600</xdr:colOff>
          <xdr:row>9</xdr:row>
          <xdr:rowOff>342900</xdr:rowOff>
        </xdr:to>
        <xdr:sp macro="" textlink="">
          <xdr:nvSpPr>
            <xdr:cNvPr id="1203" name="Option Button 179" hidden="1">
              <a:extLst>
                <a:ext uri="{63B3BB69-23CF-44E3-9099-C40C66FF867C}">
                  <a14:compatExt spid="_x0000_s1203"/>
                </a:ext>
                <a:ext uri="{FF2B5EF4-FFF2-40B4-BE49-F238E27FC236}">
                  <a16:creationId xmlns:a16="http://schemas.microsoft.com/office/drawing/2014/main" id="{00000000-0008-0000-02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訪問介護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9</xdr:row>
          <xdr:rowOff>342900</xdr:rowOff>
        </xdr:from>
        <xdr:to>
          <xdr:col>6</xdr:col>
          <xdr:colOff>590550</xdr:colOff>
          <xdr:row>9</xdr:row>
          <xdr:rowOff>581025</xdr:rowOff>
        </xdr:to>
        <xdr:sp macro="" textlink="">
          <xdr:nvSpPr>
            <xdr:cNvPr id="1204" name="Option Button 180" hidden="1">
              <a:extLst>
                <a:ext uri="{63B3BB69-23CF-44E3-9099-C40C66FF867C}">
                  <a14:compatExt spid="_x0000_s1204"/>
                </a:ext>
                <a:ext uri="{FF2B5EF4-FFF2-40B4-BE49-F238E27FC236}">
                  <a16:creationId xmlns:a16="http://schemas.microsoft.com/office/drawing/2014/main" id="{00000000-0008-0000-02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訪問入浴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9</xdr:row>
          <xdr:rowOff>581025</xdr:rowOff>
        </xdr:from>
        <xdr:to>
          <xdr:col>6</xdr:col>
          <xdr:colOff>590550</xdr:colOff>
          <xdr:row>9</xdr:row>
          <xdr:rowOff>819150</xdr:rowOff>
        </xdr:to>
        <xdr:sp macro="" textlink="">
          <xdr:nvSpPr>
            <xdr:cNvPr id="1205" name="Option Button 181" hidden="1">
              <a:extLst>
                <a:ext uri="{63B3BB69-23CF-44E3-9099-C40C66FF867C}">
                  <a14:compatExt spid="_x0000_s1205"/>
                </a:ext>
                <a:ext uri="{FF2B5EF4-FFF2-40B4-BE49-F238E27FC236}">
                  <a16:creationId xmlns:a16="http://schemas.microsoft.com/office/drawing/2014/main" id="{00000000-0008-0000-02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訪問看護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9</xdr:row>
          <xdr:rowOff>809625</xdr:rowOff>
        </xdr:from>
        <xdr:to>
          <xdr:col>6</xdr:col>
          <xdr:colOff>666750</xdr:colOff>
          <xdr:row>9</xdr:row>
          <xdr:rowOff>1047750</xdr:rowOff>
        </xdr:to>
        <xdr:sp macro="" textlink="">
          <xdr:nvSpPr>
            <xdr:cNvPr id="1206" name="Option Button 182" hidden="1">
              <a:extLst>
                <a:ext uri="{63B3BB69-23CF-44E3-9099-C40C66FF867C}">
                  <a14:compatExt spid="_x0000_s1206"/>
                </a:ext>
                <a:ext uri="{FF2B5EF4-FFF2-40B4-BE49-F238E27FC236}">
                  <a16:creationId xmlns:a16="http://schemas.microsoft.com/office/drawing/2014/main" id="{00000000-0008-0000-02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訪問リハビリ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9</xdr:row>
          <xdr:rowOff>1047750</xdr:rowOff>
        </xdr:from>
        <xdr:to>
          <xdr:col>8</xdr:col>
          <xdr:colOff>809625</xdr:colOff>
          <xdr:row>9</xdr:row>
          <xdr:rowOff>1285875</xdr:rowOff>
        </xdr:to>
        <xdr:sp macro="" textlink="">
          <xdr:nvSpPr>
            <xdr:cNvPr id="1208" name="Option Button 184" hidden="1">
              <a:extLst>
                <a:ext uri="{63B3BB69-23CF-44E3-9099-C40C66FF867C}">
                  <a14:compatExt spid="_x0000_s1208"/>
                </a:ext>
                <a:ext uri="{FF2B5EF4-FFF2-40B4-BE49-F238E27FC236}">
                  <a16:creationId xmlns:a16="http://schemas.microsoft.com/office/drawing/2014/main" id="{00000000-0008-0000-02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養護老人ホーム（特定施設入居者生活介護）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9</xdr:row>
          <xdr:rowOff>1285875</xdr:rowOff>
        </xdr:from>
        <xdr:to>
          <xdr:col>9</xdr:col>
          <xdr:colOff>9525</xdr:colOff>
          <xdr:row>9</xdr:row>
          <xdr:rowOff>1533525</xdr:rowOff>
        </xdr:to>
        <xdr:sp macro="" textlink="">
          <xdr:nvSpPr>
            <xdr:cNvPr id="1209" name="Option Button 185" hidden="1">
              <a:extLst>
                <a:ext uri="{63B3BB69-23CF-44E3-9099-C40C66FF867C}">
                  <a14:compatExt spid="_x0000_s1209"/>
                </a:ext>
                <a:ext uri="{FF2B5EF4-FFF2-40B4-BE49-F238E27FC236}">
                  <a16:creationId xmlns:a16="http://schemas.microsoft.com/office/drawing/2014/main" id="{00000000-0008-0000-02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軽費老人ホーム（特定施設入居者生活介護）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9</xdr:row>
          <xdr:rowOff>1514475</xdr:rowOff>
        </xdr:from>
        <xdr:to>
          <xdr:col>9</xdr:col>
          <xdr:colOff>28575</xdr:colOff>
          <xdr:row>9</xdr:row>
          <xdr:rowOff>1752600</xdr:rowOff>
        </xdr:to>
        <xdr:sp macro="" textlink="">
          <xdr:nvSpPr>
            <xdr:cNvPr id="1210" name="Option Button 186" hidden="1">
              <a:extLst>
                <a:ext uri="{63B3BB69-23CF-44E3-9099-C40C66FF867C}">
                  <a14:compatExt spid="_x0000_s1210"/>
                </a:ext>
                <a:ext uri="{FF2B5EF4-FFF2-40B4-BE49-F238E27FC236}">
                  <a16:creationId xmlns:a16="http://schemas.microsoft.com/office/drawing/2014/main" id="{00000000-0008-0000-02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有料老人ホーム（特定施設入居者生活介護）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9</xdr:row>
          <xdr:rowOff>1781175</xdr:rowOff>
        </xdr:from>
        <xdr:to>
          <xdr:col>9</xdr:col>
          <xdr:colOff>590550</xdr:colOff>
          <xdr:row>9</xdr:row>
          <xdr:rowOff>2019300</xdr:rowOff>
        </xdr:to>
        <xdr:sp macro="" textlink="">
          <xdr:nvSpPr>
            <xdr:cNvPr id="1211" name="Option Button 187" hidden="1">
              <a:extLst>
                <a:ext uri="{63B3BB69-23CF-44E3-9099-C40C66FF867C}">
                  <a14:compatExt spid="_x0000_s1211"/>
                </a:ext>
                <a:ext uri="{FF2B5EF4-FFF2-40B4-BE49-F238E27FC236}">
                  <a16:creationId xmlns:a16="http://schemas.microsoft.com/office/drawing/2014/main" id="{00000000-0008-0000-02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サービス付き高齢者向け住宅（特定施設入居者生活介護）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600075</xdr:colOff>
          <xdr:row>9</xdr:row>
          <xdr:rowOff>104775</xdr:rowOff>
        </xdr:from>
        <xdr:to>
          <xdr:col>8</xdr:col>
          <xdr:colOff>819150</xdr:colOff>
          <xdr:row>9</xdr:row>
          <xdr:rowOff>352425</xdr:rowOff>
        </xdr:to>
        <xdr:sp macro="" textlink="">
          <xdr:nvSpPr>
            <xdr:cNvPr id="1212" name="Option Button 188" hidden="1">
              <a:extLst>
                <a:ext uri="{63B3BB69-23CF-44E3-9099-C40C66FF867C}">
                  <a14:compatExt spid="_x0000_s1212"/>
                </a:ext>
                <a:ext uri="{FF2B5EF4-FFF2-40B4-BE49-F238E27FC236}">
                  <a16:creationId xmlns:a16="http://schemas.microsoft.com/office/drawing/2014/main" id="{00000000-0008-0000-02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通所介護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600075</xdr:colOff>
          <xdr:row>9</xdr:row>
          <xdr:rowOff>342900</xdr:rowOff>
        </xdr:from>
        <xdr:to>
          <xdr:col>9</xdr:col>
          <xdr:colOff>57150</xdr:colOff>
          <xdr:row>9</xdr:row>
          <xdr:rowOff>581025</xdr:rowOff>
        </xdr:to>
        <xdr:sp macro="" textlink="">
          <xdr:nvSpPr>
            <xdr:cNvPr id="1213" name="Option Button 189" hidden="1">
              <a:extLst>
                <a:ext uri="{63B3BB69-23CF-44E3-9099-C40C66FF867C}">
                  <a14:compatExt spid="_x0000_s1213"/>
                </a:ext>
                <a:ext uri="{FF2B5EF4-FFF2-40B4-BE49-F238E27FC236}">
                  <a16:creationId xmlns:a16="http://schemas.microsoft.com/office/drawing/2014/main" id="{00000000-0008-0000-02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通所リハビリ</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600075</xdr:colOff>
          <xdr:row>9</xdr:row>
          <xdr:rowOff>581025</xdr:rowOff>
        </xdr:from>
        <xdr:to>
          <xdr:col>9</xdr:col>
          <xdr:colOff>285750</xdr:colOff>
          <xdr:row>9</xdr:row>
          <xdr:rowOff>819150</xdr:rowOff>
        </xdr:to>
        <xdr:sp macro="" textlink="">
          <xdr:nvSpPr>
            <xdr:cNvPr id="1214" name="Option Button 190" hidden="1">
              <a:extLst>
                <a:ext uri="{63B3BB69-23CF-44E3-9099-C40C66FF867C}">
                  <a14:compatExt spid="_x0000_s1214"/>
                </a:ext>
                <a:ext uri="{FF2B5EF4-FFF2-40B4-BE49-F238E27FC236}">
                  <a16:creationId xmlns:a16="http://schemas.microsoft.com/office/drawing/2014/main" id="{00000000-0008-0000-02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居宅介護支援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600075</xdr:colOff>
          <xdr:row>9</xdr:row>
          <xdr:rowOff>819150</xdr:rowOff>
        </xdr:from>
        <xdr:to>
          <xdr:col>9</xdr:col>
          <xdr:colOff>171450</xdr:colOff>
          <xdr:row>9</xdr:row>
          <xdr:rowOff>1057275</xdr:rowOff>
        </xdr:to>
        <xdr:sp macro="" textlink="">
          <xdr:nvSpPr>
            <xdr:cNvPr id="1215" name="Option Button 191" hidden="1">
              <a:extLst>
                <a:ext uri="{63B3BB69-23CF-44E3-9099-C40C66FF867C}">
                  <a14:compatExt spid="_x0000_s1215"/>
                </a:ext>
                <a:ext uri="{FF2B5EF4-FFF2-40B4-BE49-F238E27FC236}">
                  <a16:creationId xmlns:a16="http://schemas.microsoft.com/office/drawing/2014/main" id="{00000000-0008-0000-02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介護予防支援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600075</xdr:colOff>
          <xdr:row>9</xdr:row>
          <xdr:rowOff>2019300</xdr:rowOff>
        </xdr:from>
        <xdr:to>
          <xdr:col>10</xdr:col>
          <xdr:colOff>647700</xdr:colOff>
          <xdr:row>9</xdr:row>
          <xdr:rowOff>2257425</xdr:rowOff>
        </xdr:to>
        <xdr:sp macro="" textlink="">
          <xdr:nvSpPr>
            <xdr:cNvPr id="1220" name="Option Button 196" hidden="1">
              <a:extLst>
                <a:ext uri="{63B3BB69-23CF-44E3-9099-C40C66FF867C}">
                  <a14:compatExt spid="_x0000_s1220"/>
                </a:ext>
                <a:ext uri="{FF2B5EF4-FFF2-40B4-BE49-F238E27FC236}">
                  <a16:creationId xmlns:a16="http://schemas.microsoft.com/office/drawing/2014/main" id="{00000000-0008-0000-0200-0000C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地域密着型特定施設入居者生活介護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9</xdr:row>
          <xdr:rowOff>95250</xdr:rowOff>
        </xdr:from>
        <xdr:to>
          <xdr:col>11</xdr:col>
          <xdr:colOff>609600</xdr:colOff>
          <xdr:row>9</xdr:row>
          <xdr:rowOff>333375</xdr:rowOff>
        </xdr:to>
        <xdr:sp macro="" textlink="">
          <xdr:nvSpPr>
            <xdr:cNvPr id="1221" name="Option Button 197" hidden="1">
              <a:extLst>
                <a:ext uri="{63B3BB69-23CF-44E3-9099-C40C66FF867C}">
                  <a14:compatExt spid="_x0000_s1221"/>
                </a:ext>
                <a:ext uri="{FF2B5EF4-FFF2-40B4-BE49-F238E27FC236}">
                  <a16:creationId xmlns:a16="http://schemas.microsoft.com/office/drawing/2014/main" id="{00000000-0008-0000-0200-0000C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夜間対応型訪問介護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9</xdr:row>
          <xdr:rowOff>333375</xdr:rowOff>
        </xdr:from>
        <xdr:to>
          <xdr:col>11</xdr:col>
          <xdr:colOff>600075</xdr:colOff>
          <xdr:row>9</xdr:row>
          <xdr:rowOff>581025</xdr:rowOff>
        </xdr:to>
        <xdr:sp macro="" textlink="">
          <xdr:nvSpPr>
            <xdr:cNvPr id="1222" name="Option Button 198" hidden="1">
              <a:extLst>
                <a:ext uri="{63B3BB69-23CF-44E3-9099-C40C66FF867C}">
                  <a14:compatExt spid="_x0000_s1222"/>
                </a:ext>
                <a:ext uri="{FF2B5EF4-FFF2-40B4-BE49-F238E27FC236}">
                  <a16:creationId xmlns:a16="http://schemas.microsoft.com/office/drawing/2014/main" id="{00000000-0008-0000-0200-0000C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地域密着型通所介護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9</xdr:row>
          <xdr:rowOff>581025</xdr:rowOff>
        </xdr:from>
        <xdr:to>
          <xdr:col>11</xdr:col>
          <xdr:colOff>371475</xdr:colOff>
          <xdr:row>9</xdr:row>
          <xdr:rowOff>819150</xdr:rowOff>
        </xdr:to>
        <xdr:sp macro="" textlink="">
          <xdr:nvSpPr>
            <xdr:cNvPr id="1223" name="Option Button 199" hidden="1">
              <a:extLst>
                <a:ext uri="{63B3BB69-23CF-44E3-9099-C40C66FF867C}">
                  <a14:compatExt spid="_x0000_s1223"/>
                </a:ext>
                <a:ext uri="{FF2B5EF4-FFF2-40B4-BE49-F238E27FC236}">
                  <a16:creationId xmlns:a16="http://schemas.microsoft.com/office/drawing/2014/main" id="{00000000-0008-0000-0200-0000C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療養型通所介護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9</xdr:row>
          <xdr:rowOff>819150</xdr:rowOff>
        </xdr:from>
        <xdr:to>
          <xdr:col>11</xdr:col>
          <xdr:colOff>476250</xdr:colOff>
          <xdr:row>9</xdr:row>
          <xdr:rowOff>1066800</xdr:rowOff>
        </xdr:to>
        <xdr:sp macro="" textlink="">
          <xdr:nvSpPr>
            <xdr:cNvPr id="1224" name="Option Button 200" hidden="1">
              <a:extLst>
                <a:ext uri="{63B3BB69-23CF-44E3-9099-C40C66FF867C}">
                  <a14:compatExt spid="_x0000_s1224"/>
                </a:ext>
                <a:ext uri="{FF2B5EF4-FFF2-40B4-BE49-F238E27FC236}">
                  <a16:creationId xmlns:a16="http://schemas.microsoft.com/office/drawing/2014/main" id="{00000000-0008-0000-0200-0000C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短期入所生活介護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9</xdr:row>
          <xdr:rowOff>1066800</xdr:rowOff>
        </xdr:from>
        <xdr:to>
          <xdr:col>11</xdr:col>
          <xdr:colOff>495300</xdr:colOff>
          <xdr:row>9</xdr:row>
          <xdr:rowOff>1304925</xdr:rowOff>
        </xdr:to>
        <xdr:sp macro="" textlink="">
          <xdr:nvSpPr>
            <xdr:cNvPr id="1225" name="Option Button 201" hidden="1">
              <a:extLst>
                <a:ext uri="{63B3BB69-23CF-44E3-9099-C40C66FF867C}">
                  <a14:compatExt spid="_x0000_s1225"/>
                </a:ext>
                <a:ext uri="{FF2B5EF4-FFF2-40B4-BE49-F238E27FC236}">
                  <a16:creationId xmlns:a16="http://schemas.microsoft.com/office/drawing/2014/main" id="{00000000-0008-0000-0200-0000C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短期入所療養介護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9</xdr:row>
          <xdr:rowOff>1314450</xdr:rowOff>
        </xdr:from>
        <xdr:to>
          <xdr:col>11</xdr:col>
          <xdr:colOff>514350</xdr:colOff>
          <xdr:row>9</xdr:row>
          <xdr:rowOff>1562100</xdr:rowOff>
        </xdr:to>
        <xdr:sp macro="" textlink="">
          <xdr:nvSpPr>
            <xdr:cNvPr id="1226" name="Option Button 202" hidden="1">
              <a:extLst>
                <a:ext uri="{63B3BB69-23CF-44E3-9099-C40C66FF867C}">
                  <a14:compatExt spid="_x0000_s1226"/>
                </a:ext>
                <a:ext uri="{FF2B5EF4-FFF2-40B4-BE49-F238E27FC236}">
                  <a16:creationId xmlns:a16="http://schemas.microsoft.com/office/drawing/2014/main" id="{00000000-0008-0000-0200-0000C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居宅療養管理指導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9</xdr:row>
          <xdr:rowOff>1533525</xdr:rowOff>
        </xdr:from>
        <xdr:to>
          <xdr:col>12</xdr:col>
          <xdr:colOff>542925</xdr:colOff>
          <xdr:row>9</xdr:row>
          <xdr:rowOff>1771650</xdr:rowOff>
        </xdr:to>
        <xdr:sp macro="" textlink="">
          <xdr:nvSpPr>
            <xdr:cNvPr id="1227" name="Option Button 203" hidden="1">
              <a:extLst>
                <a:ext uri="{63B3BB69-23CF-44E3-9099-C40C66FF867C}">
                  <a14:compatExt spid="_x0000_s1227"/>
                </a:ext>
                <a:ext uri="{FF2B5EF4-FFF2-40B4-BE49-F238E27FC236}">
                  <a16:creationId xmlns:a16="http://schemas.microsoft.com/office/drawing/2014/main" id="{00000000-0008-0000-0200-0000C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定期巡回・随時対応型訪問介護看護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9</xdr:row>
          <xdr:rowOff>1800225</xdr:rowOff>
        </xdr:from>
        <xdr:to>
          <xdr:col>12</xdr:col>
          <xdr:colOff>9525</xdr:colOff>
          <xdr:row>9</xdr:row>
          <xdr:rowOff>2038350</xdr:rowOff>
        </xdr:to>
        <xdr:sp macro="" textlink="">
          <xdr:nvSpPr>
            <xdr:cNvPr id="1228" name="Option Button 204" hidden="1">
              <a:extLst>
                <a:ext uri="{63B3BB69-23CF-44E3-9099-C40C66FF867C}">
                  <a14:compatExt spid="_x0000_s1228"/>
                </a:ext>
                <a:ext uri="{FF2B5EF4-FFF2-40B4-BE49-F238E27FC236}">
                  <a16:creationId xmlns:a16="http://schemas.microsoft.com/office/drawing/2014/main" id="{00000000-0008-0000-0200-0000C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小規模多機能型居宅介護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9</xdr:row>
          <xdr:rowOff>85725</xdr:rowOff>
        </xdr:from>
        <xdr:to>
          <xdr:col>14</xdr:col>
          <xdr:colOff>542925</xdr:colOff>
          <xdr:row>9</xdr:row>
          <xdr:rowOff>333375</xdr:rowOff>
        </xdr:to>
        <xdr:sp macro="" textlink="">
          <xdr:nvSpPr>
            <xdr:cNvPr id="1230" name="Option Button 206" hidden="1">
              <a:extLst>
                <a:ext uri="{63B3BB69-23CF-44E3-9099-C40C66FF867C}">
                  <a14:compatExt spid="_x0000_s1230"/>
                </a:ext>
                <a:ext uri="{FF2B5EF4-FFF2-40B4-BE49-F238E27FC236}">
                  <a16:creationId xmlns:a16="http://schemas.microsoft.com/office/drawing/2014/main" id="{00000000-0008-0000-0200-0000C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看護小規模多機能型居宅介護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9</xdr:row>
          <xdr:rowOff>323850</xdr:rowOff>
        </xdr:from>
        <xdr:to>
          <xdr:col>14</xdr:col>
          <xdr:colOff>533400</xdr:colOff>
          <xdr:row>9</xdr:row>
          <xdr:rowOff>571500</xdr:rowOff>
        </xdr:to>
        <xdr:sp macro="" textlink="">
          <xdr:nvSpPr>
            <xdr:cNvPr id="1231" name="Option Button 207" hidden="1">
              <a:extLst>
                <a:ext uri="{63B3BB69-23CF-44E3-9099-C40C66FF867C}">
                  <a14:compatExt spid="_x0000_s1231"/>
                </a:ext>
                <a:ext uri="{FF2B5EF4-FFF2-40B4-BE49-F238E27FC236}">
                  <a16:creationId xmlns:a16="http://schemas.microsoft.com/office/drawing/2014/main" id="{00000000-0008-0000-0200-0000C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認知症対応型共同生活介護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9</xdr:row>
          <xdr:rowOff>561975</xdr:rowOff>
        </xdr:from>
        <xdr:to>
          <xdr:col>14</xdr:col>
          <xdr:colOff>342900</xdr:colOff>
          <xdr:row>9</xdr:row>
          <xdr:rowOff>809625</xdr:rowOff>
        </xdr:to>
        <xdr:sp macro="" textlink="">
          <xdr:nvSpPr>
            <xdr:cNvPr id="1232" name="Option Button 208" hidden="1">
              <a:extLst>
                <a:ext uri="{63B3BB69-23CF-44E3-9099-C40C66FF867C}">
                  <a14:compatExt spid="_x0000_s1232"/>
                </a:ext>
                <a:ext uri="{FF2B5EF4-FFF2-40B4-BE49-F238E27FC236}">
                  <a16:creationId xmlns:a16="http://schemas.microsoft.com/office/drawing/2014/main" id="{00000000-0008-0000-0200-0000D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認知症対応型通所介護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9</xdr:row>
          <xdr:rowOff>800100</xdr:rowOff>
        </xdr:from>
        <xdr:to>
          <xdr:col>13</xdr:col>
          <xdr:colOff>571500</xdr:colOff>
          <xdr:row>9</xdr:row>
          <xdr:rowOff>1047750</xdr:rowOff>
        </xdr:to>
        <xdr:sp macro="" textlink="">
          <xdr:nvSpPr>
            <xdr:cNvPr id="1233" name="Option Button 209" hidden="1">
              <a:extLst>
                <a:ext uri="{63B3BB69-23CF-44E3-9099-C40C66FF867C}">
                  <a14:compatExt spid="_x0000_s1233"/>
                </a:ext>
                <a:ext uri="{FF2B5EF4-FFF2-40B4-BE49-F238E27FC236}">
                  <a16:creationId xmlns:a16="http://schemas.microsoft.com/office/drawing/2014/main" id="{00000000-0008-0000-0200-0000D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福祉用具貸与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9</xdr:row>
          <xdr:rowOff>1038225</xdr:rowOff>
        </xdr:from>
        <xdr:to>
          <xdr:col>14</xdr:col>
          <xdr:colOff>9525</xdr:colOff>
          <xdr:row>9</xdr:row>
          <xdr:rowOff>1285875</xdr:rowOff>
        </xdr:to>
        <xdr:sp macro="" textlink="">
          <xdr:nvSpPr>
            <xdr:cNvPr id="1235" name="Option Button 211" hidden="1">
              <a:extLst>
                <a:ext uri="{63B3BB69-23CF-44E3-9099-C40C66FF867C}">
                  <a14:compatExt spid="_x0000_s1235"/>
                </a:ext>
                <a:ext uri="{FF2B5EF4-FFF2-40B4-BE49-F238E27FC236}">
                  <a16:creationId xmlns:a16="http://schemas.microsoft.com/office/drawing/2014/main" id="{00000000-0008-0000-0200-0000D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特定福祉用具販売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9</xdr:row>
          <xdr:rowOff>1276350</xdr:rowOff>
        </xdr:from>
        <xdr:to>
          <xdr:col>13</xdr:col>
          <xdr:colOff>133350</xdr:colOff>
          <xdr:row>9</xdr:row>
          <xdr:rowOff>1524000</xdr:rowOff>
        </xdr:to>
        <xdr:sp macro="" textlink="">
          <xdr:nvSpPr>
            <xdr:cNvPr id="1236" name="Option Button 212" hidden="1">
              <a:extLst>
                <a:ext uri="{63B3BB69-23CF-44E3-9099-C40C66FF867C}">
                  <a14:compatExt spid="_x0000_s1236"/>
                </a:ext>
                <a:ext uri="{FF2B5EF4-FFF2-40B4-BE49-F238E27FC236}">
                  <a16:creationId xmlns:a16="http://schemas.microsoft.com/office/drawing/2014/main" id="{00000000-0008-0000-0200-0000D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1562100</xdr:colOff>
          <xdr:row>9</xdr:row>
          <xdr:rowOff>9525</xdr:rowOff>
        </xdr:from>
        <xdr:to>
          <xdr:col>15</xdr:col>
          <xdr:colOff>9525</xdr:colOff>
          <xdr:row>9</xdr:row>
          <xdr:rowOff>2352675</xdr:rowOff>
        </xdr:to>
        <xdr:sp macro="" textlink="">
          <xdr:nvSpPr>
            <xdr:cNvPr id="1247" name="Group Box 223" hidden="1">
              <a:extLst>
                <a:ext uri="{63B3BB69-23CF-44E3-9099-C40C66FF867C}">
                  <a14:compatExt spid="_x0000_s1247"/>
                </a:ext>
                <a:ext uri="{FF2B5EF4-FFF2-40B4-BE49-F238E27FC236}">
                  <a16:creationId xmlns:a16="http://schemas.microsoft.com/office/drawing/2014/main" id="{00000000-0008-0000-0200-0000D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223</a:t>
              </a:r>
            </a:p>
          </xdr:txBody>
        </xdr:sp>
        <xdr:clientData/>
      </xdr:twoCellAnchor>
    </mc:Choice>
    <mc:Fallback/>
  </mc:AlternateContent>
  <xdr:oneCellAnchor>
    <xdr:from>
      <xdr:col>13</xdr:col>
      <xdr:colOff>63500</xdr:colOff>
      <xdr:row>9</xdr:row>
      <xdr:rowOff>1248833</xdr:rowOff>
    </xdr:from>
    <xdr:ext cx="1248833" cy="296333"/>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096500" y="4360333"/>
          <a:ext cx="1248833" cy="2963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t>(</a:t>
          </a:r>
          <a:r>
            <a:rPr kumimoji="1" lang="ja-JP" altLang="en-US" sz="1100" baseline="0"/>
            <a:t>                               </a:t>
          </a:r>
          <a:r>
            <a:rPr kumimoji="1" lang="en-US" altLang="ja-JP" sz="1100" baseline="0"/>
            <a:t>)</a:t>
          </a:r>
        </a:p>
        <a:p>
          <a:endParaRPr kumimoji="1" lang="en-US" altLang="ja-JP"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14</xdr:col>
      <xdr:colOff>19050</xdr:colOff>
      <xdr:row>2</xdr:row>
      <xdr:rowOff>19050</xdr:rowOff>
    </xdr:from>
    <xdr:to>
      <xdr:col>25</xdr:col>
      <xdr:colOff>32808</xdr:colOff>
      <xdr:row>3</xdr:row>
      <xdr:rowOff>19050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2934950" y="581025"/>
          <a:ext cx="8138583" cy="390525"/>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110" Type="http://schemas.openxmlformats.org/officeDocument/2006/relationships/ctrlProp" Target="../ctrlProps/ctrlProp107.xml"/><Relationship Id="rId115" Type="http://schemas.openxmlformats.org/officeDocument/2006/relationships/ctrlProp" Target="../ctrlProps/ctrlProp112.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S18"/>
  <sheetViews>
    <sheetView zoomScaleNormal="100" workbookViewId="0">
      <selection activeCell="C14" sqref="C14"/>
    </sheetView>
  </sheetViews>
  <sheetFormatPr defaultRowHeight="13.5"/>
  <cols>
    <col min="1" max="1" width="17.25" style="64" bestFit="1" customWidth="1"/>
    <col min="2" max="2" width="11.625" style="64" bestFit="1" customWidth="1"/>
    <col min="3" max="3" width="42.125" style="64" bestFit="1" customWidth="1"/>
    <col min="4" max="4" width="9" style="64" customWidth="1"/>
    <col min="5" max="13" width="9" style="64"/>
    <col min="14" max="14" width="10.625" style="64" customWidth="1"/>
    <col min="15" max="17" width="9" style="64"/>
    <col min="18" max="18" width="10.5" style="64" bestFit="1" customWidth="1"/>
    <col min="19" max="16384" width="9" style="64"/>
  </cols>
  <sheetData>
    <row r="1" spans="1:19">
      <c r="A1" s="64">
        <f>IF(OR(SUM(点検用!C2:C45)=0,事故報告書!O2="確認済み"),0,1)</f>
        <v>1</v>
      </c>
      <c r="B1" s="64">
        <v>0</v>
      </c>
    </row>
    <row r="2" spans="1:19" ht="14.25" thickBot="1">
      <c r="A2" s="65" t="s">
        <v>136</v>
      </c>
      <c r="B2" s="65" t="s">
        <v>137</v>
      </c>
      <c r="C2" s="65" t="s">
        <v>138</v>
      </c>
    </row>
    <row r="3" spans="1:19" ht="12" customHeight="1">
      <c r="A3" s="90" t="s">
        <v>97</v>
      </c>
      <c r="B3" s="91">
        <v>0</v>
      </c>
      <c r="C3" s="92" t="str">
        <f>TEXT(VLOOKUP(集計入力用!B3,データ整理!$A$2:$F$38,2,0),)</f>
        <v>未選択</v>
      </c>
      <c r="E3" s="144" t="s">
        <v>97</v>
      </c>
      <c r="F3" s="144" t="s">
        <v>139</v>
      </c>
      <c r="G3" s="144" t="s">
        <v>98</v>
      </c>
      <c r="H3" s="144" t="s">
        <v>170</v>
      </c>
      <c r="I3" s="144" t="s">
        <v>140</v>
      </c>
      <c r="J3" s="144" t="s">
        <v>141</v>
      </c>
      <c r="K3" s="144" t="s">
        <v>142</v>
      </c>
      <c r="L3" s="144" t="s">
        <v>143</v>
      </c>
      <c r="M3" s="144" t="s">
        <v>144</v>
      </c>
      <c r="N3" s="144" t="s">
        <v>145</v>
      </c>
      <c r="O3" s="144" t="s">
        <v>146</v>
      </c>
      <c r="P3" s="144" t="s">
        <v>147</v>
      </c>
      <c r="Q3" s="144" t="s">
        <v>148</v>
      </c>
      <c r="R3" s="144" t="s">
        <v>149</v>
      </c>
      <c r="S3" s="144" t="s">
        <v>192</v>
      </c>
    </row>
    <row r="4" spans="1:19">
      <c r="A4" s="93" t="s">
        <v>139</v>
      </c>
      <c r="B4" s="94">
        <f>IF(事故報告書!D9="",0,事故報告書!D9)</f>
        <v>0</v>
      </c>
      <c r="C4" s="95" t="str">
        <f>TEXT(IF(B4=0,"未入力",B4),)</f>
        <v>未入力</v>
      </c>
      <c r="E4" s="144" t="str">
        <f>$C3</f>
        <v>未選択</v>
      </c>
      <c r="F4" s="144" t="str">
        <f>$C4</f>
        <v>未入力</v>
      </c>
      <c r="G4" s="144" t="str">
        <f>$C5</f>
        <v>未選択</v>
      </c>
      <c r="H4" s="144" t="str">
        <f>$C6</f>
        <v>未選択</v>
      </c>
      <c r="I4" s="144" t="str">
        <f>$C7</f>
        <v>空白</v>
      </c>
      <c r="J4" s="144" t="str">
        <f>$C8</f>
        <v>不明</v>
      </c>
      <c r="K4" s="144" t="str">
        <f>$C9</f>
        <v>未選択</v>
      </c>
      <c r="L4" s="144" t="str">
        <f>$C10</f>
        <v>未入力</v>
      </c>
      <c r="M4" s="144" t="str">
        <f>$C11</f>
        <v>未入力</v>
      </c>
      <c r="N4" s="144" t="str">
        <f>$C12</f>
        <v>未入力</v>
      </c>
      <c r="O4" s="144" t="str">
        <f>$C13</f>
        <v>不明</v>
      </c>
      <c r="P4" s="144" t="str">
        <f>$C14</f>
        <v>未入力</v>
      </c>
      <c r="Q4" s="144" t="str">
        <f>$C15</f>
        <v>未入力</v>
      </c>
      <c r="R4" s="145" t="str">
        <f>$C16</f>
        <v>不明</v>
      </c>
      <c r="S4" s="144" t="str">
        <f>$C17</f>
        <v/>
      </c>
    </row>
    <row r="5" spans="1:19">
      <c r="A5" s="93" t="s">
        <v>98</v>
      </c>
      <c r="B5" s="94">
        <v>0</v>
      </c>
      <c r="C5" s="95" t="str">
        <f>TEXT(VLOOKUP(集計入力用!B5,データ整理!$A$2:$F$29,3,0),)</f>
        <v>未選択</v>
      </c>
    </row>
    <row r="6" spans="1:19">
      <c r="A6" s="93" t="s">
        <v>170</v>
      </c>
      <c r="B6" s="94">
        <v>0</v>
      </c>
      <c r="C6" s="95" t="str">
        <f>TEXT(IF(D6=3,"死亡",VLOOKUP(集計入力用!B6,データ整理!$A$2:$F$29,4,0)),)</f>
        <v>未選択</v>
      </c>
      <c r="D6" s="64">
        <v>0</v>
      </c>
    </row>
    <row r="7" spans="1:19">
      <c r="A7" s="93" t="s">
        <v>140</v>
      </c>
      <c r="B7" s="94">
        <f>IF(AND(事故報告書!I13&lt;=59,事故報告書!I13&gt;10),1,IF(AND(事故報告書!I13&lt;=64,事故報告書!I13&gt;=60),2,IF(AND(事故報告書!I13&lt;=74,事故報告書!I13&gt;=65),3,IF(AND(事故報告書!I13&lt;=84,事故報告書!I13&gt;=75),4,IF(事故報告書!I13&gt;=85,5,0)))))</f>
        <v>0</v>
      </c>
      <c r="C7" s="95" t="s">
        <v>244</v>
      </c>
    </row>
    <row r="8" spans="1:19">
      <c r="A8" s="93" t="s">
        <v>141</v>
      </c>
      <c r="B8" s="94">
        <f>IF(AND(TIME(事故報告書!K20,事故報告書!M20,)&lt;=TIME(6,0,),(TIME(事故報告書!K20,事故報告書!M20,)&gt;=TIME(0,1,))),1,IF(AND(TIME(事故報告書!K20,事故報告書!M20,)&lt;=TIME(12,0,),(TIME(事故報告書!K20,事故報告書!M20,)&gt;=TIME(6,1,))),2,IF(AND(TIME(事故報告書!K20,事故報告書!M20,)&lt;=TIME(18,0,),(TIME(事故報告書!K20,事故報告書!M20,)&gt;=TIME(12,1,))),3,IF(AND(COUNTA(事故報告書!K20)=1,OR(TIME(事故報告書!K20,事故報告書!M20,)&lt;=TIME(0,0,),(TIME(事故報告書!K20,事故報告書!M20,)&gt;=TIME(18,1,)))),4,0))))</f>
        <v>0</v>
      </c>
      <c r="C8" s="95" t="s">
        <v>245</v>
      </c>
    </row>
    <row r="9" spans="1:19">
      <c r="A9" s="93" t="s">
        <v>142</v>
      </c>
      <c r="B9" s="94">
        <v>0</v>
      </c>
      <c r="C9" s="95" t="str">
        <f>TEXT(VLOOKUP(B9,データ整理!A2:H11,8,0),)</f>
        <v>未選択</v>
      </c>
    </row>
    <row r="10" spans="1:19">
      <c r="A10" s="93" t="s">
        <v>143</v>
      </c>
      <c r="B10" s="94">
        <f>IF(B15=5,5,事故報告書!G20)</f>
        <v>0</v>
      </c>
      <c r="C10" s="95" t="str">
        <f>IF(AND(B13&lt;&gt;3,B10=0),"未入力",IF(B13=3,"不明",B10))</f>
        <v>未入力</v>
      </c>
    </row>
    <row r="11" spans="1:19">
      <c r="A11" s="93" t="s">
        <v>144</v>
      </c>
      <c r="B11" s="94">
        <f>事故報告書!E49</f>
        <v>0</v>
      </c>
      <c r="C11" s="95" t="str">
        <f>TEXT(IF(B11=0,"未入力",B11),)</f>
        <v>未入力</v>
      </c>
    </row>
    <row r="12" spans="1:19">
      <c r="A12" s="93" t="s">
        <v>145</v>
      </c>
      <c r="B12" s="96">
        <f>IF(B3=27,1,IFERROR(VALUE(事故報告書!L9),0))</f>
        <v>0</v>
      </c>
      <c r="C12" s="95" t="str">
        <f>IF(B12=0,"未入力",IF(B12=1,"不要",B12))</f>
        <v>未入力</v>
      </c>
    </row>
    <row r="13" spans="1:19">
      <c r="A13" s="93" t="s">
        <v>146</v>
      </c>
      <c r="B13" s="94">
        <f>IF(B15=0,0,IF(AND(B15=2019,B10&lt;5),1,2))</f>
        <v>0</v>
      </c>
      <c r="C13" s="95" t="str">
        <f>IF(B13=1,"平成",IF(B13=2,"令和","不明"))</f>
        <v>不明</v>
      </c>
    </row>
    <row r="14" spans="1:19">
      <c r="A14" s="93" t="s">
        <v>147</v>
      </c>
      <c r="B14" s="94"/>
      <c r="C14" s="95" t="str">
        <f>IF(B15=0,"未入力",IF(B13=1,B15-1988,IF(B13=2,B15-2019)))</f>
        <v>未入力</v>
      </c>
    </row>
    <row r="15" spans="1:19">
      <c r="A15" s="93" t="s">
        <v>148</v>
      </c>
      <c r="B15" s="94">
        <f>事故報告書!E20</f>
        <v>0</v>
      </c>
      <c r="C15" s="95" t="str">
        <f>IF(B15=0,"未入力",IF(B15=5,"不明",B15))</f>
        <v>未入力</v>
      </c>
    </row>
    <row r="16" spans="1:19">
      <c r="A16" s="93" t="s">
        <v>149</v>
      </c>
      <c r="B16" s="65"/>
      <c r="C16" s="97" t="str">
        <f>IFERROR(DATE(C15,C10,事故報告書!I20),"不明")</f>
        <v>不明</v>
      </c>
    </row>
    <row r="17" spans="1:3" ht="14.25" thickBot="1">
      <c r="A17" s="98" t="s">
        <v>192</v>
      </c>
      <c r="B17" s="99"/>
      <c r="C17" s="100" t="str">
        <f>IF(事故報告書!D11="","",COUNTIF(事故報告書!D11,"*宝塚*"))</f>
        <v/>
      </c>
    </row>
    <row r="18" spans="1:3">
      <c r="C18" s="101"/>
    </row>
  </sheetData>
  <sheetProtection formatCells="0"/>
  <phoneticPr fontId="9"/>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3"/>
  <sheetViews>
    <sheetView workbookViewId="0">
      <selection activeCell="B1" sqref="B1"/>
    </sheetView>
  </sheetViews>
  <sheetFormatPr defaultRowHeight="18.75"/>
  <sheetData>
    <row r="1" spans="1:13">
      <c r="A1" t="s">
        <v>248</v>
      </c>
    </row>
    <row r="2" spans="1:13" ht="131.25" customHeight="1">
      <c r="A2">
        <f>事故報告書!Q50</f>
        <v>0</v>
      </c>
      <c r="B2" s="147" t="str">
        <f>IF(A2="補正指示",事故報告書!E13&amp;"様の事故報告について下記内容の修正をお願いします。","")
&amp;IF(事故報告書!P6&lt;&gt;"","「１．事故状況の程度」"&amp;CHAR(10)&amp;事故報告書!P6&amp;CHAR(10)&amp;CHAR(10),"")
&amp;IF(事故報告書!P7&lt;&gt;"","「１．死亡年月日」"&amp;CHAR(10)&amp;事故報告書!P7&amp;CHAR(10)&amp;CHAR(10),"")
&amp;IF(事故報告書!P8&lt;&gt;"","「２．事業所名・事業所番号」"&amp;CHAR(10)&amp;事故報告書!P8&amp;CHAR(10)&amp;CHAR(10),"")
&amp;IF(事故報告書!P9&lt;&gt;"","「２．事業所名・事業所番号」"&amp;CHAR(10)&amp;事故報告書!P9&amp;CHAR(10)&amp;CHAR(10),"")
&amp;IF(事故報告書!P10&lt;&gt;"","「２．サービス種別」"&amp;CHAR(10)&amp;事故報告書!P10&amp;CHAR(10)&amp;CHAR(10),"")
&amp;IF(事故報告書!P11&lt;&gt;"","「２．所在地」"&amp;CHAR(10)&amp;事故報告書!P11&amp;CHAR(10)&amp;CHAR(10),"")
&amp;IF(事故報告書!P13&lt;&gt;"","「３．氏名・年齢・生年月日」"&amp;CHAR(10)&amp;事故報告書!P13&amp;CHAR(10)&amp;CHAR(10),"")
&amp;IF(事故報告書!P14&lt;&gt;"","「３．サービス提供開始日・保険者・被保険者番号」"&amp;CHAR(10)&amp;事故報告書!P14&amp;CHAR(10)&amp;CHAR(10),"")
&amp;IF(事故報告書!P15&lt;&gt;"","「３．住所」"&amp;CHAR(10)&amp;事故報告書!P15&amp;CHAR(10)&amp;CHAR(10),"")
&amp;IF(事故報告書!P16&lt;&gt;"","「３．介護度」"&amp;CHAR(10)&amp;事故報告書!P16&amp;CHAR(10)&amp;CHAR(10),"")
&amp;IF(事故報告書!P18&lt;&gt;"","「３．認知症高齢者日常生活自立度」"&amp;CHAR(10)&amp;事故報告書!P18&amp;CHAR(10)&amp;CHAR(10),"")
&amp;IF(事故報告書!P20&lt;&gt;"","「４．発生日時」"&amp;CHAR(10)&amp;事故報告書!P20&amp;CHAR(10)&amp;CHAR(10),"")
&amp;IF(事故報告書!P21&lt;&gt;"","「４．発生場所」"&amp;CHAR(10)&amp;事故報告書!P21&amp;CHAR(10)&amp;CHAR(10),"")
&amp;IF(事故報告書!P24&lt;&gt;"","「４．事故の種別」"&amp;CHAR(10)&amp;事故報告書!P24&amp;CHAR(10)&amp;CHAR(10),"")
&amp;IF(事故報告書!P27&lt;&gt;"","「４．発生時状況、事故内容の詳細」"&amp;CHAR(10)&amp;事故報告書!P27&amp;CHAR(10)&amp;CHAR(10),"")
&amp;IF(事故報告書!P32&lt;&gt;"","「４．その他特記すべき事項」"&amp;CHAR(10)&amp;事故報告書!P32&amp;CHAR(10)&amp;CHAR(10),"")
&amp;IF(事故報告書!P33&lt;&gt;"","「５．発生時の対応」"&amp;CHAR(10)&amp;事故報告書!P33&amp;CHAR(10)&amp;CHAR(10),"")
&amp;IF(事故報告書!P34&lt;&gt;"","「５．受診方法」"&amp;CHAR(10)&amp;事故報告書!P34&amp;CHAR(10)&amp;CHAR(10),"")
&amp;IF(事故報告書!P35&lt;&gt;"","「５．受診先医療機関名・連絡先」"&amp;CHAR(10)&amp;事故報告書!P35&amp;CHAR(10)&amp;CHAR(10),"")
&amp;IF(事故報告書!P36&lt;&gt;"","「５．診断名」"&amp;CHAR(10)&amp;事故報告書!P36&amp;CHAR(10)&amp;CHAR(10),"")
&amp;IF(事故報告書!P37&lt;&gt;"","「５．診断内容」"&amp;CHAR(10)&amp;事故報告書!P37&amp;CHAR(10)&amp;CHAR(10),"")
&amp;IF(事故報告書!P39&lt;&gt;"","「５．検査、処置等の概要」"&amp;CHAR(10)&amp;事故報告書!P39&amp;CHAR(10)&amp;CHAR(10),"")
&amp;IF(事故報告書!P40&lt;&gt;"","「６．利用者の状況」"&amp;CHAR(10)&amp;事故報告書!P40&amp;CHAR(10)&amp;CHAR(10),"")
&amp;IF(事故報告書!P41&lt;&gt;"","「６．報告した家族等の続柄」"&amp;CHAR(10)&amp;事故報告書!P41&amp;CHAR(10)&amp;CHAR(10),"")
&amp;IF(事故報告書!P42&lt;&gt;"","「６．家族等への報告年月日」"&amp;CHAR(10)&amp;事故報告書!P42&amp;CHAR(10)&amp;CHAR(10),"")
&amp;IF(事故報告書!P43&lt;&gt;"","「６．連絡した関係機関」"&amp;CHAR(10)&amp;事故報告書!P43&amp;CHAR(10)&amp;CHAR(10),"")
&amp;IF(事故報告書!P45&lt;&gt;"","「６．本人等への追加対応予定」"&amp;CHAR(10)&amp;事故報告書!P45&amp;CHAR(10)&amp;CHAR(10),"")
&amp;IF(事故報告書!P47&lt;&gt;"","「７．事故の原因分析」"&amp;CHAR(10)&amp;事故報告書!P47&amp;CHAR(10)&amp;CHAR(10),"")
&amp;IF(事故報告書!P49&lt;&gt;"","「８．再発防止策」"&amp;CHAR(10)&amp;事故報告書!P49&amp;CHAR(10)&amp;CHAR(10),"")
&amp;IF(事故報告書!P50&lt;&gt;"","「９．その他特記すべき事項」"&amp;CHAR(10)&amp;事故報告書!P50&amp;CHAR(10)&amp;CHAR(10),"")</f>
        <v/>
      </c>
      <c r="C2" s="147"/>
      <c r="D2" s="147"/>
      <c r="E2" s="147"/>
      <c r="F2" s="147"/>
      <c r="G2" s="147"/>
      <c r="H2" s="147"/>
      <c r="I2" s="147"/>
      <c r="J2" s="147"/>
      <c r="K2" s="147"/>
      <c r="L2" s="147"/>
      <c r="M2" s="147"/>
    </row>
    <row r="3" spans="1:13">
      <c r="B3" s="147"/>
      <c r="C3" s="147"/>
      <c r="D3" s="147"/>
      <c r="E3" s="147"/>
      <c r="F3" s="147"/>
      <c r="G3" s="147"/>
      <c r="H3" s="147"/>
      <c r="I3" s="147"/>
      <c r="J3" s="147"/>
      <c r="K3" s="147"/>
      <c r="L3" s="147"/>
      <c r="M3" s="147"/>
    </row>
    <row r="4" spans="1:13">
      <c r="B4" s="147"/>
      <c r="C4" s="147"/>
      <c r="D4" s="147"/>
      <c r="E4" s="147"/>
      <c r="F4" s="147"/>
      <c r="G4" s="147"/>
      <c r="H4" s="147"/>
      <c r="I4" s="147"/>
      <c r="J4" s="147"/>
      <c r="K4" s="147"/>
      <c r="L4" s="147"/>
      <c r="M4" s="147"/>
    </row>
    <row r="5" spans="1:13">
      <c r="B5" s="147"/>
      <c r="C5" s="147"/>
      <c r="D5" s="147"/>
      <c r="E5" s="147"/>
      <c r="F5" s="147"/>
      <c r="G5" s="147"/>
      <c r="H5" s="147"/>
      <c r="I5" s="147"/>
      <c r="J5" s="147"/>
      <c r="K5" s="147"/>
      <c r="L5" s="147"/>
      <c r="M5" s="147"/>
    </row>
    <row r="6" spans="1:13">
      <c r="B6" s="147"/>
      <c r="C6" s="147"/>
      <c r="D6" s="147"/>
      <c r="E6" s="147"/>
      <c r="F6" s="147"/>
      <c r="G6" s="147"/>
      <c r="H6" s="147"/>
      <c r="I6" s="147"/>
      <c r="J6" s="147"/>
      <c r="K6" s="147"/>
      <c r="L6" s="147"/>
      <c r="M6" s="147"/>
    </row>
    <row r="7" spans="1:13">
      <c r="B7" s="147"/>
      <c r="C7" s="147"/>
      <c r="D7" s="147"/>
      <c r="E7" s="147"/>
      <c r="F7" s="147"/>
      <c r="G7" s="147"/>
      <c r="H7" s="147"/>
      <c r="I7" s="147"/>
      <c r="J7" s="147"/>
      <c r="K7" s="147"/>
      <c r="L7" s="147"/>
      <c r="M7" s="147"/>
    </row>
    <row r="8" spans="1:13">
      <c r="B8" s="147"/>
      <c r="C8" s="147"/>
      <c r="D8" s="147"/>
      <c r="E8" s="147"/>
      <c r="F8" s="147"/>
      <c r="G8" s="147"/>
      <c r="H8" s="147"/>
      <c r="I8" s="147"/>
      <c r="J8" s="147"/>
      <c r="K8" s="147"/>
      <c r="L8" s="147"/>
      <c r="M8" s="147"/>
    </row>
    <row r="9" spans="1:13">
      <c r="B9" s="147"/>
      <c r="C9" s="147"/>
      <c r="D9" s="147"/>
      <c r="E9" s="147"/>
      <c r="F9" s="147"/>
      <c r="G9" s="147"/>
      <c r="H9" s="147"/>
      <c r="I9" s="147"/>
      <c r="J9" s="147"/>
      <c r="K9" s="147"/>
      <c r="L9" s="147"/>
      <c r="M9" s="147"/>
    </row>
    <row r="10" spans="1:13">
      <c r="B10" s="147"/>
      <c r="C10" s="147"/>
      <c r="D10" s="147"/>
      <c r="E10" s="147"/>
      <c r="F10" s="147"/>
      <c r="G10" s="147"/>
      <c r="H10" s="147"/>
      <c r="I10" s="147"/>
      <c r="J10" s="147"/>
      <c r="K10" s="147"/>
      <c r="L10" s="147"/>
      <c r="M10" s="147"/>
    </row>
    <row r="11" spans="1:13">
      <c r="B11" s="147"/>
      <c r="C11" s="147"/>
      <c r="D11" s="147"/>
      <c r="E11" s="147"/>
      <c r="F11" s="147"/>
      <c r="G11" s="147"/>
      <c r="H11" s="147"/>
      <c r="I11" s="147"/>
      <c r="J11" s="147"/>
      <c r="K11" s="147"/>
      <c r="L11" s="147"/>
      <c r="M11" s="147"/>
    </row>
    <row r="12" spans="1:13">
      <c r="B12" s="147"/>
      <c r="C12" s="147"/>
      <c r="D12" s="147"/>
      <c r="E12" s="147"/>
      <c r="F12" s="147"/>
      <c r="G12" s="147"/>
      <c r="H12" s="147"/>
      <c r="I12" s="147"/>
      <c r="J12" s="147"/>
      <c r="K12" s="147"/>
      <c r="L12" s="147"/>
      <c r="M12" s="147"/>
    </row>
    <row r="13" spans="1:13">
      <c r="B13" s="147"/>
      <c r="C13" s="147"/>
      <c r="D13" s="147"/>
      <c r="E13" s="147"/>
      <c r="F13" s="147"/>
      <c r="G13" s="147"/>
      <c r="H13" s="147"/>
      <c r="I13" s="147"/>
      <c r="J13" s="147"/>
      <c r="K13" s="147"/>
      <c r="L13" s="147"/>
      <c r="M13" s="147"/>
    </row>
    <row r="14" spans="1:13">
      <c r="B14" s="147"/>
      <c r="C14" s="147"/>
      <c r="D14" s="147"/>
      <c r="E14" s="147"/>
      <c r="F14" s="147"/>
      <c r="G14" s="147"/>
      <c r="H14" s="147"/>
      <c r="I14" s="147"/>
      <c r="J14" s="147"/>
      <c r="K14" s="147"/>
      <c r="L14" s="147"/>
      <c r="M14" s="147"/>
    </row>
    <row r="15" spans="1:13">
      <c r="B15" s="147"/>
      <c r="C15" s="147"/>
      <c r="D15" s="147"/>
      <c r="E15" s="147"/>
      <c r="F15" s="147"/>
      <c r="G15" s="147"/>
      <c r="H15" s="147"/>
      <c r="I15" s="147"/>
      <c r="J15" s="147"/>
      <c r="K15" s="147"/>
      <c r="L15" s="147"/>
      <c r="M15" s="147"/>
    </row>
    <row r="16" spans="1:13">
      <c r="B16" s="147"/>
      <c r="C16" s="147"/>
      <c r="D16" s="147"/>
      <c r="E16" s="147"/>
      <c r="F16" s="147"/>
      <c r="G16" s="147"/>
      <c r="H16" s="147"/>
      <c r="I16" s="147"/>
      <c r="J16" s="147"/>
      <c r="K16" s="147"/>
      <c r="L16" s="147"/>
      <c r="M16" s="147"/>
    </row>
    <row r="17" spans="2:13">
      <c r="B17" s="147"/>
      <c r="C17" s="147"/>
      <c r="D17" s="147"/>
      <c r="E17" s="147"/>
      <c r="F17" s="147"/>
      <c r="G17" s="147"/>
      <c r="H17" s="147"/>
      <c r="I17" s="147"/>
      <c r="J17" s="147"/>
      <c r="K17" s="147"/>
      <c r="L17" s="147"/>
      <c r="M17" s="147"/>
    </row>
    <row r="18" spans="2:13">
      <c r="B18" s="147"/>
      <c r="C18" s="147"/>
      <c r="D18" s="147"/>
      <c r="E18" s="147"/>
      <c r="F18" s="147"/>
      <c r="G18" s="147"/>
      <c r="H18" s="147"/>
      <c r="I18" s="147"/>
      <c r="J18" s="147"/>
      <c r="K18" s="147"/>
      <c r="L18" s="147"/>
      <c r="M18" s="147"/>
    </row>
    <row r="19" spans="2:13">
      <c r="B19" s="147"/>
      <c r="C19" s="147"/>
      <c r="D19" s="147"/>
      <c r="E19" s="147"/>
      <c r="F19" s="147"/>
      <c r="G19" s="147"/>
      <c r="H19" s="147"/>
      <c r="I19" s="147"/>
      <c r="J19" s="147"/>
      <c r="K19" s="147"/>
      <c r="L19" s="147"/>
      <c r="M19" s="147"/>
    </row>
    <row r="20" spans="2:13">
      <c r="B20" s="147"/>
      <c r="C20" s="147"/>
      <c r="D20" s="147"/>
      <c r="E20" s="147"/>
      <c r="F20" s="147"/>
      <c r="G20" s="147"/>
      <c r="H20" s="147"/>
      <c r="I20" s="147"/>
      <c r="J20" s="147"/>
      <c r="K20" s="147"/>
      <c r="L20" s="147"/>
      <c r="M20" s="147"/>
    </row>
    <row r="21" spans="2:13">
      <c r="B21" s="147"/>
      <c r="C21" s="147"/>
      <c r="D21" s="147"/>
      <c r="E21" s="147"/>
      <c r="F21" s="147"/>
      <c r="G21" s="147"/>
      <c r="H21" s="147"/>
      <c r="I21" s="147"/>
      <c r="J21" s="147"/>
      <c r="K21" s="147"/>
      <c r="L21" s="147"/>
      <c r="M21" s="147"/>
    </row>
    <row r="22" spans="2:13">
      <c r="B22" s="147"/>
      <c r="C22" s="147"/>
      <c r="D22" s="147"/>
      <c r="E22" s="147"/>
      <c r="F22" s="147"/>
      <c r="G22" s="147"/>
      <c r="H22" s="147"/>
      <c r="I22" s="147"/>
      <c r="J22" s="147"/>
      <c r="K22" s="147"/>
      <c r="L22" s="147"/>
      <c r="M22" s="147"/>
    </row>
    <row r="23" spans="2:13">
      <c r="B23" s="147"/>
      <c r="C23" s="147"/>
      <c r="D23" s="147"/>
      <c r="E23" s="147"/>
      <c r="F23" s="147"/>
      <c r="G23" s="147"/>
      <c r="H23" s="147"/>
      <c r="I23" s="147"/>
      <c r="J23" s="147"/>
      <c r="K23" s="147"/>
      <c r="L23" s="147"/>
      <c r="M23" s="147"/>
    </row>
    <row r="24" spans="2:13">
      <c r="B24" s="147"/>
      <c r="C24" s="147"/>
      <c r="D24" s="147"/>
      <c r="E24" s="147"/>
      <c r="F24" s="147"/>
      <c r="G24" s="147"/>
      <c r="H24" s="147"/>
      <c r="I24" s="147"/>
      <c r="J24" s="147"/>
      <c r="K24" s="147"/>
      <c r="L24" s="147"/>
      <c r="M24" s="147"/>
    </row>
    <row r="25" spans="2:13">
      <c r="B25" s="147"/>
      <c r="C25" s="147"/>
      <c r="D25" s="147"/>
      <c r="E25" s="147"/>
      <c r="F25" s="147"/>
      <c r="G25" s="147"/>
      <c r="H25" s="147"/>
      <c r="I25" s="147"/>
      <c r="J25" s="147"/>
      <c r="K25" s="147"/>
      <c r="L25" s="147"/>
      <c r="M25" s="147"/>
    </row>
    <row r="26" spans="2:13">
      <c r="B26" s="147"/>
      <c r="C26" s="147"/>
      <c r="D26" s="147"/>
      <c r="E26" s="147"/>
      <c r="F26" s="147"/>
      <c r="G26" s="147"/>
      <c r="H26" s="147"/>
      <c r="I26" s="147"/>
      <c r="J26" s="147"/>
      <c r="K26" s="147"/>
      <c r="L26" s="147"/>
      <c r="M26" s="147"/>
    </row>
    <row r="27" spans="2:13">
      <c r="B27" s="147"/>
      <c r="C27" s="147"/>
      <c r="D27" s="147"/>
      <c r="E27" s="147"/>
      <c r="F27" s="147"/>
      <c r="G27" s="147"/>
      <c r="H27" s="147"/>
      <c r="I27" s="147"/>
      <c r="J27" s="147"/>
      <c r="K27" s="147"/>
      <c r="L27" s="147"/>
      <c r="M27" s="147"/>
    </row>
    <row r="28" spans="2:13">
      <c r="B28" s="147"/>
      <c r="C28" s="147"/>
      <c r="D28" s="147"/>
      <c r="E28" s="147"/>
      <c r="F28" s="147"/>
      <c r="G28" s="147"/>
      <c r="H28" s="147"/>
      <c r="I28" s="147"/>
      <c r="J28" s="147"/>
      <c r="K28" s="147"/>
      <c r="L28" s="147"/>
      <c r="M28" s="147"/>
    </row>
    <row r="29" spans="2:13">
      <c r="B29" s="147"/>
      <c r="C29" s="147"/>
      <c r="D29" s="147"/>
      <c r="E29" s="147"/>
      <c r="F29" s="147"/>
      <c r="G29" s="147"/>
      <c r="H29" s="147"/>
      <c r="I29" s="147"/>
      <c r="J29" s="147"/>
      <c r="K29" s="147"/>
      <c r="L29" s="147"/>
      <c r="M29" s="147"/>
    </row>
    <row r="30" spans="2:13">
      <c r="B30" s="147"/>
      <c r="C30" s="147"/>
      <c r="D30" s="147"/>
      <c r="E30" s="147"/>
      <c r="F30" s="147"/>
      <c r="G30" s="147"/>
      <c r="H30" s="147"/>
      <c r="I30" s="147"/>
      <c r="J30" s="147"/>
      <c r="K30" s="147"/>
      <c r="L30" s="147"/>
      <c r="M30" s="147"/>
    </row>
    <row r="31" spans="2:13">
      <c r="B31" s="147"/>
      <c r="C31" s="147"/>
      <c r="D31" s="147"/>
      <c r="E31" s="147"/>
      <c r="F31" s="147"/>
      <c r="G31" s="147"/>
      <c r="H31" s="147"/>
      <c r="I31" s="147"/>
      <c r="J31" s="147"/>
      <c r="K31" s="147"/>
      <c r="L31" s="147"/>
      <c r="M31" s="147"/>
    </row>
    <row r="32" spans="2:13">
      <c r="B32" s="147"/>
      <c r="C32" s="147"/>
      <c r="D32" s="147"/>
      <c r="E32" s="147"/>
      <c r="F32" s="147"/>
      <c r="G32" s="147"/>
      <c r="H32" s="147"/>
      <c r="I32" s="147"/>
      <c r="J32" s="147"/>
      <c r="K32" s="147"/>
      <c r="L32" s="147"/>
      <c r="M32" s="147"/>
    </row>
    <row r="33" spans="2:13">
      <c r="B33" s="147"/>
      <c r="C33" s="147"/>
      <c r="D33" s="147"/>
      <c r="E33" s="147"/>
      <c r="F33" s="147"/>
      <c r="G33" s="147"/>
      <c r="H33" s="147"/>
      <c r="I33" s="147"/>
      <c r="J33" s="147"/>
      <c r="K33" s="147"/>
      <c r="L33" s="147"/>
      <c r="M33" s="147"/>
    </row>
    <row r="34" spans="2:13">
      <c r="B34" s="147"/>
      <c r="C34" s="147"/>
      <c r="D34" s="147"/>
      <c r="E34" s="147"/>
      <c r="F34" s="147"/>
      <c r="G34" s="147"/>
      <c r="H34" s="147"/>
      <c r="I34" s="147"/>
      <c r="J34" s="147"/>
      <c r="K34" s="147"/>
      <c r="L34" s="147"/>
      <c r="M34" s="147"/>
    </row>
    <row r="35" spans="2:13">
      <c r="B35" s="147"/>
      <c r="C35" s="147"/>
      <c r="D35" s="147"/>
      <c r="E35" s="147"/>
      <c r="F35" s="147"/>
      <c r="G35" s="147"/>
      <c r="H35" s="147"/>
      <c r="I35" s="147"/>
      <c r="J35" s="147"/>
      <c r="K35" s="147"/>
      <c r="L35" s="147"/>
      <c r="M35" s="147"/>
    </row>
    <row r="36" spans="2:13">
      <c r="B36" s="147"/>
      <c r="C36" s="147"/>
      <c r="D36" s="147"/>
      <c r="E36" s="147"/>
      <c r="F36" s="147"/>
      <c r="G36" s="147"/>
      <c r="H36" s="147"/>
      <c r="I36" s="147"/>
      <c r="J36" s="147"/>
      <c r="K36" s="147"/>
      <c r="L36" s="147"/>
      <c r="M36" s="147"/>
    </row>
    <row r="37" spans="2:13">
      <c r="B37" s="147"/>
      <c r="C37" s="147"/>
      <c r="D37" s="147"/>
      <c r="E37" s="147"/>
      <c r="F37" s="147"/>
      <c r="G37" s="147"/>
      <c r="H37" s="147"/>
      <c r="I37" s="147"/>
      <c r="J37" s="147"/>
      <c r="K37" s="147"/>
      <c r="L37" s="147"/>
      <c r="M37" s="147"/>
    </row>
    <row r="38" spans="2:13">
      <c r="B38" s="147"/>
      <c r="C38" s="147"/>
      <c r="D38" s="147"/>
      <c r="E38" s="147"/>
      <c r="F38" s="147"/>
      <c r="G38" s="147"/>
      <c r="H38" s="147"/>
      <c r="I38" s="147"/>
      <c r="J38" s="147"/>
      <c r="K38" s="147"/>
      <c r="L38" s="147"/>
      <c r="M38" s="147"/>
    </row>
    <row r="39" spans="2:13">
      <c r="B39" s="147"/>
      <c r="C39" s="147"/>
      <c r="D39" s="147"/>
      <c r="E39" s="147"/>
      <c r="F39" s="147"/>
      <c r="G39" s="147"/>
      <c r="H39" s="147"/>
      <c r="I39" s="147"/>
      <c r="J39" s="147"/>
      <c r="K39" s="147"/>
      <c r="L39" s="147"/>
      <c r="M39" s="147"/>
    </row>
    <row r="40" spans="2:13">
      <c r="B40" s="147"/>
      <c r="C40" s="147"/>
      <c r="D40" s="147"/>
      <c r="E40" s="147"/>
      <c r="F40" s="147"/>
      <c r="G40" s="147"/>
      <c r="H40" s="147"/>
      <c r="I40" s="147"/>
      <c r="J40" s="147"/>
      <c r="K40" s="147"/>
      <c r="L40" s="147"/>
      <c r="M40" s="147"/>
    </row>
    <row r="41" spans="2:13">
      <c r="B41" s="147"/>
      <c r="C41" s="147"/>
      <c r="D41" s="147"/>
      <c r="E41" s="147"/>
      <c r="F41" s="147"/>
      <c r="G41" s="147"/>
      <c r="H41" s="147"/>
      <c r="I41" s="147"/>
      <c r="J41" s="147"/>
      <c r="K41" s="147"/>
      <c r="L41" s="147"/>
      <c r="M41" s="147"/>
    </row>
    <row r="42" spans="2:13">
      <c r="B42" s="147"/>
      <c r="C42" s="147"/>
      <c r="D42" s="147"/>
      <c r="E42" s="147"/>
      <c r="F42" s="147"/>
      <c r="G42" s="147"/>
      <c r="H42" s="147"/>
      <c r="I42" s="147"/>
      <c r="J42" s="147"/>
      <c r="K42" s="147"/>
      <c r="L42" s="147"/>
      <c r="M42" s="147"/>
    </row>
    <row r="43" spans="2:13">
      <c r="B43" s="147"/>
      <c r="C43" s="147"/>
      <c r="D43" s="147"/>
      <c r="E43" s="147"/>
      <c r="F43" s="147"/>
      <c r="G43" s="147"/>
      <c r="H43" s="147"/>
      <c r="I43" s="147"/>
      <c r="J43" s="147"/>
      <c r="K43" s="147"/>
      <c r="L43" s="147"/>
      <c r="M43" s="147"/>
    </row>
    <row r="44" spans="2:13">
      <c r="B44" s="147"/>
      <c r="C44" s="147"/>
      <c r="D44" s="147"/>
      <c r="E44" s="147"/>
      <c r="F44" s="147"/>
      <c r="G44" s="147"/>
      <c r="H44" s="147"/>
      <c r="I44" s="147"/>
      <c r="J44" s="147"/>
      <c r="K44" s="147"/>
      <c r="L44" s="147"/>
      <c r="M44" s="147"/>
    </row>
    <row r="45" spans="2:13">
      <c r="B45" s="147"/>
      <c r="C45" s="147"/>
      <c r="D45" s="147"/>
      <c r="E45" s="147"/>
      <c r="F45" s="147"/>
      <c r="G45" s="147"/>
      <c r="H45" s="147"/>
      <c r="I45" s="147"/>
      <c r="J45" s="147"/>
      <c r="K45" s="147"/>
      <c r="L45" s="147"/>
      <c r="M45" s="147"/>
    </row>
    <row r="46" spans="2:13">
      <c r="B46" s="147"/>
      <c r="C46" s="147"/>
      <c r="D46" s="147"/>
      <c r="E46" s="147"/>
      <c r="F46" s="147"/>
      <c r="G46" s="147"/>
      <c r="H46" s="147"/>
      <c r="I46" s="147"/>
      <c r="J46" s="147"/>
      <c r="K46" s="147"/>
      <c r="L46" s="147"/>
      <c r="M46" s="147"/>
    </row>
    <row r="47" spans="2:13">
      <c r="B47" s="147"/>
      <c r="C47" s="147"/>
      <c r="D47" s="147"/>
      <c r="E47" s="147"/>
      <c r="F47" s="147"/>
      <c r="G47" s="147"/>
      <c r="H47" s="147"/>
      <c r="I47" s="147"/>
      <c r="J47" s="147"/>
      <c r="K47" s="147"/>
      <c r="L47" s="147"/>
      <c r="M47" s="147"/>
    </row>
    <row r="48" spans="2:13">
      <c r="B48" s="147"/>
      <c r="C48" s="147"/>
      <c r="D48" s="147"/>
      <c r="E48" s="147"/>
      <c r="F48" s="147"/>
      <c r="G48" s="147"/>
      <c r="H48" s="147"/>
      <c r="I48" s="147"/>
      <c r="J48" s="147"/>
      <c r="K48" s="147"/>
      <c r="L48" s="147"/>
      <c r="M48" s="147"/>
    </row>
    <row r="49" spans="2:13">
      <c r="B49" s="147"/>
      <c r="C49" s="147"/>
      <c r="D49" s="147"/>
      <c r="E49" s="147"/>
      <c r="F49" s="147"/>
      <c r="G49" s="147"/>
      <c r="H49" s="147"/>
      <c r="I49" s="147"/>
      <c r="J49" s="147"/>
      <c r="K49" s="147"/>
      <c r="L49" s="147"/>
      <c r="M49" s="147"/>
    </row>
    <row r="50" spans="2:13">
      <c r="B50" s="147"/>
      <c r="C50" s="147"/>
      <c r="D50" s="147"/>
      <c r="E50" s="147"/>
      <c r="F50" s="147"/>
      <c r="G50" s="147"/>
      <c r="H50" s="147"/>
      <c r="I50" s="147"/>
      <c r="J50" s="147"/>
      <c r="K50" s="147"/>
      <c r="L50" s="147"/>
      <c r="M50" s="147"/>
    </row>
    <row r="51" spans="2:13">
      <c r="B51" s="147"/>
      <c r="C51" s="147"/>
      <c r="D51" s="147"/>
      <c r="E51" s="147"/>
      <c r="F51" s="147"/>
      <c r="G51" s="147"/>
      <c r="H51" s="147"/>
      <c r="I51" s="147"/>
      <c r="J51" s="147"/>
      <c r="K51" s="147"/>
      <c r="L51" s="147"/>
      <c r="M51" s="147"/>
    </row>
    <row r="52" spans="2:13">
      <c r="B52" s="147"/>
      <c r="C52" s="147"/>
      <c r="D52" s="147"/>
      <c r="E52" s="147"/>
      <c r="F52" s="147"/>
      <c r="G52" s="147"/>
      <c r="H52" s="147"/>
      <c r="I52" s="147"/>
      <c r="J52" s="147"/>
      <c r="K52" s="147"/>
      <c r="L52" s="147"/>
      <c r="M52" s="147"/>
    </row>
    <row r="53" spans="2:13">
      <c r="B53" s="147"/>
      <c r="C53" s="147"/>
      <c r="D53" s="147"/>
      <c r="E53" s="147"/>
      <c r="F53" s="147"/>
      <c r="G53" s="147"/>
      <c r="H53" s="147"/>
      <c r="I53" s="147"/>
      <c r="J53" s="147"/>
      <c r="K53" s="147"/>
      <c r="L53" s="147"/>
      <c r="M53" s="147"/>
    </row>
    <row r="54" spans="2:13">
      <c r="B54" s="147"/>
      <c r="C54" s="147"/>
      <c r="D54" s="147"/>
      <c r="E54" s="147"/>
      <c r="F54" s="147"/>
      <c r="G54" s="147"/>
      <c r="H54" s="147"/>
      <c r="I54" s="147"/>
      <c r="J54" s="147"/>
      <c r="K54" s="147"/>
      <c r="L54" s="147"/>
      <c r="M54" s="147"/>
    </row>
    <row r="55" spans="2:13">
      <c r="B55" s="147"/>
      <c r="C55" s="147"/>
      <c r="D55" s="147"/>
      <c r="E55" s="147"/>
      <c r="F55" s="147"/>
      <c r="G55" s="147"/>
      <c r="H55" s="147"/>
      <c r="I55" s="147"/>
      <c r="J55" s="147"/>
      <c r="K55" s="147"/>
      <c r="L55" s="147"/>
      <c r="M55" s="147"/>
    </row>
    <row r="56" spans="2:13">
      <c r="B56" s="147"/>
      <c r="C56" s="147"/>
      <c r="D56" s="147"/>
      <c r="E56" s="147"/>
      <c r="F56" s="147"/>
      <c r="G56" s="147"/>
      <c r="H56" s="147"/>
      <c r="I56" s="147"/>
      <c r="J56" s="147"/>
      <c r="K56" s="147"/>
      <c r="L56" s="147"/>
      <c r="M56" s="147"/>
    </row>
    <row r="57" spans="2:13">
      <c r="B57" s="147"/>
      <c r="C57" s="147"/>
      <c r="D57" s="147"/>
      <c r="E57" s="147"/>
      <c r="F57" s="147"/>
      <c r="G57" s="147"/>
      <c r="H57" s="147"/>
      <c r="I57" s="147"/>
      <c r="J57" s="147"/>
      <c r="K57" s="147"/>
      <c r="L57" s="147"/>
      <c r="M57" s="147"/>
    </row>
    <row r="58" spans="2:13">
      <c r="B58" s="147"/>
      <c r="C58" s="147"/>
      <c r="D58" s="147"/>
      <c r="E58" s="147"/>
      <c r="F58" s="147"/>
      <c r="G58" s="147"/>
      <c r="H58" s="147"/>
      <c r="I58" s="147"/>
      <c r="J58" s="147"/>
      <c r="K58" s="147"/>
      <c r="L58" s="147"/>
      <c r="M58" s="147"/>
    </row>
    <row r="59" spans="2:13">
      <c r="B59" s="147"/>
      <c r="C59" s="147"/>
      <c r="D59" s="147"/>
      <c r="E59" s="147"/>
      <c r="F59" s="147"/>
      <c r="G59" s="147"/>
      <c r="H59" s="147"/>
      <c r="I59" s="147"/>
      <c r="J59" s="147"/>
      <c r="K59" s="147"/>
      <c r="L59" s="147"/>
      <c r="M59" s="147"/>
    </row>
    <row r="60" spans="2:13">
      <c r="B60" s="147"/>
      <c r="C60" s="147"/>
      <c r="D60" s="147"/>
      <c r="E60" s="147"/>
      <c r="F60" s="147"/>
      <c r="G60" s="147"/>
      <c r="H60" s="147"/>
      <c r="I60" s="147"/>
      <c r="J60" s="147"/>
      <c r="K60" s="147"/>
      <c r="L60" s="147"/>
      <c r="M60" s="147"/>
    </row>
    <row r="61" spans="2:13">
      <c r="B61" s="147"/>
      <c r="C61" s="147"/>
      <c r="D61" s="147"/>
      <c r="E61" s="147"/>
      <c r="F61" s="147"/>
      <c r="G61" s="147"/>
      <c r="H61" s="147"/>
      <c r="I61" s="147"/>
      <c r="J61" s="147"/>
      <c r="K61" s="147"/>
      <c r="L61" s="147"/>
      <c r="M61" s="147"/>
    </row>
    <row r="62" spans="2:13">
      <c r="B62" s="147"/>
      <c r="C62" s="147"/>
      <c r="D62" s="147"/>
      <c r="E62" s="147"/>
      <c r="F62" s="147"/>
      <c r="G62" s="147"/>
      <c r="H62" s="147"/>
      <c r="I62" s="147"/>
      <c r="J62" s="147"/>
      <c r="K62" s="147"/>
      <c r="L62" s="147"/>
      <c r="M62" s="147"/>
    </row>
    <row r="63" spans="2:13">
      <c r="B63" s="147"/>
      <c r="C63" s="147"/>
      <c r="D63" s="147"/>
      <c r="E63" s="147"/>
      <c r="F63" s="147"/>
      <c r="G63" s="147"/>
      <c r="H63" s="147"/>
      <c r="I63" s="147"/>
      <c r="J63" s="147"/>
      <c r="K63" s="147"/>
      <c r="L63" s="147"/>
      <c r="M63" s="147"/>
    </row>
    <row r="64" spans="2:13">
      <c r="B64" s="147"/>
      <c r="C64" s="147"/>
      <c r="D64" s="147"/>
      <c r="E64" s="147"/>
      <c r="F64" s="147"/>
      <c r="G64" s="147"/>
      <c r="H64" s="147"/>
      <c r="I64" s="147"/>
      <c r="J64" s="147"/>
      <c r="K64" s="147"/>
      <c r="L64" s="147"/>
      <c r="M64" s="147"/>
    </row>
    <row r="65" spans="2:13">
      <c r="B65" s="147"/>
      <c r="C65" s="147"/>
      <c r="D65" s="147"/>
      <c r="E65" s="147"/>
      <c r="F65" s="147"/>
      <c r="G65" s="147"/>
      <c r="H65" s="147"/>
      <c r="I65" s="147"/>
      <c r="J65" s="147"/>
      <c r="K65" s="147"/>
      <c r="L65" s="147"/>
      <c r="M65" s="147"/>
    </row>
    <row r="66" spans="2:13">
      <c r="B66" s="147"/>
      <c r="C66" s="147"/>
      <c r="D66" s="147"/>
      <c r="E66" s="147"/>
      <c r="F66" s="147"/>
      <c r="G66" s="147"/>
      <c r="H66" s="147"/>
      <c r="I66" s="147"/>
      <c r="J66" s="147"/>
      <c r="K66" s="147"/>
      <c r="L66" s="147"/>
      <c r="M66" s="147"/>
    </row>
    <row r="67" spans="2:13">
      <c r="B67" s="147"/>
      <c r="C67" s="147"/>
      <c r="D67" s="147"/>
      <c r="E67" s="147"/>
      <c r="F67" s="147"/>
      <c r="G67" s="147"/>
      <c r="H67" s="147"/>
      <c r="I67" s="147"/>
      <c r="J67" s="147"/>
      <c r="K67" s="147"/>
      <c r="L67" s="147"/>
      <c r="M67" s="147"/>
    </row>
    <row r="68" spans="2:13">
      <c r="B68" s="147"/>
      <c r="C68" s="147"/>
      <c r="D68" s="147"/>
      <c r="E68" s="147"/>
      <c r="F68" s="147"/>
      <c r="G68" s="147"/>
      <c r="H68" s="147"/>
      <c r="I68" s="147"/>
      <c r="J68" s="147"/>
      <c r="K68" s="147"/>
      <c r="L68" s="147"/>
      <c r="M68" s="147"/>
    </row>
    <row r="69" spans="2:13">
      <c r="B69" s="147"/>
      <c r="C69" s="147"/>
      <c r="D69" s="147"/>
      <c r="E69" s="147"/>
      <c r="F69" s="147"/>
      <c r="G69" s="147"/>
      <c r="H69" s="147"/>
      <c r="I69" s="147"/>
      <c r="J69" s="147"/>
      <c r="K69" s="147"/>
      <c r="L69" s="147"/>
      <c r="M69" s="147"/>
    </row>
    <row r="70" spans="2:13">
      <c r="B70" s="147"/>
      <c r="C70" s="147"/>
      <c r="D70" s="147"/>
      <c r="E70" s="147"/>
      <c r="F70" s="147"/>
      <c r="G70" s="147"/>
      <c r="H70" s="147"/>
      <c r="I70" s="147"/>
      <c r="J70" s="147"/>
      <c r="K70" s="147"/>
      <c r="L70" s="147"/>
      <c r="M70" s="147"/>
    </row>
    <row r="71" spans="2:13">
      <c r="B71" s="147"/>
      <c r="C71" s="147"/>
      <c r="D71" s="147"/>
      <c r="E71" s="147"/>
      <c r="F71" s="147"/>
      <c r="G71" s="147"/>
      <c r="H71" s="147"/>
      <c r="I71" s="147"/>
      <c r="J71" s="147"/>
      <c r="K71" s="147"/>
      <c r="L71" s="147"/>
      <c r="M71" s="147"/>
    </row>
    <row r="72" spans="2:13">
      <c r="B72" s="147"/>
      <c r="C72" s="147"/>
      <c r="D72" s="147"/>
      <c r="E72" s="147"/>
      <c r="F72" s="147"/>
      <c r="G72" s="147"/>
      <c r="H72" s="147"/>
      <c r="I72" s="147"/>
      <c r="J72" s="147"/>
      <c r="K72" s="147"/>
      <c r="L72" s="147"/>
      <c r="M72" s="147"/>
    </row>
    <row r="73" spans="2:13">
      <c r="B73" s="147"/>
      <c r="C73" s="147"/>
      <c r="D73" s="147"/>
      <c r="E73" s="147"/>
      <c r="F73" s="147"/>
      <c r="G73" s="147"/>
      <c r="H73" s="147"/>
      <c r="I73" s="147"/>
      <c r="J73" s="147"/>
      <c r="K73" s="147"/>
      <c r="L73" s="147"/>
      <c r="M73" s="147"/>
    </row>
    <row r="74" spans="2:13">
      <c r="B74" s="147"/>
      <c r="C74" s="147"/>
      <c r="D74" s="147"/>
      <c r="E74" s="147"/>
      <c r="F74" s="147"/>
      <c r="G74" s="147"/>
      <c r="H74" s="147"/>
      <c r="I74" s="147"/>
      <c r="J74" s="147"/>
      <c r="K74" s="147"/>
      <c r="L74" s="147"/>
      <c r="M74" s="147"/>
    </row>
    <row r="75" spans="2:13">
      <c r="B75" s="147"/>
      <c r="C75" s="147"/>
      <c r="D75" s="147"/>
      <c r="E75" s="147"/>
      <c r="F75" s="147"/>
      <c r="G75" s="147"/>
      <c r="H75" s="147"/>
      <c r="I75" s="147"/>
      <c r="J75" s="147"/>
      <c r="K75" s="147"/>
      <c r="L75" s="147"/>
      <c r="M75" s="147"/>
    </row>
    <row r="76" spans="2:13">
      <c r="B76" s="147"/>
      <c r="C76" s="147"/>
      <c r="D76" s="147"/>
      <c r="E76" s="147"/>
      <c r="F76" s="147"/>
      <c r="G76" s="147"/>
      <c r="H76" s="147"/>
      <c r="I76" s="147"/>
      <c r="J76" s="147"/>
      <c r="K76" s="147"/>
      <c r="L76" s="147"/>
      <c r="M76" s="147"/>
    </row>
    <row r="77" spans="2:13">
      <c r="B77" s="147"/>
      <c r="C77" s="147"/>
      <c r="D77" s="147"/>
      <c r="E77" s="147"/>
      <c r="F77" s="147"/>
      <c r="G77" s="147"/>
      <c r="H77" s="147"/>
      <c r="I77" s="147"/>
      <c r="J77" s="147"/>
      <c r="K77" s="147"/>
      <c r="L77" s="147"/>
      <c r="M77" s="147"/>
    </row>
    <row r="78" spans="2:13">
      <c r="B78" s="147"/>
      <c r="C78" s="147"/>
      <c r="D78" s="147"/>
      <c r="E78" s="147"/>
      <c r="F78" s="147"/>
      <c r="G78" s="147"/>
      <c r="H78" s="147"/>
      <c r="I78" s="147"/>
      <c r="J78" s="147"/>
      <c r="K78" s="147"/>
      <c r="L78" s="147"/>
      <c r="M78" s="147"/>
    </row>
    <row r="79" spans="2:13">
      <c r="B79" s="147"/>
      <c r="C79" s="147"/>
      <c r="D79" s="147"/>
      <c r="E79" s="147"/>
      <c r="F79" s="147"/>
      <c r="G79" s="147"/>
      <c r="H79" s="147"/>
      <c r="I79" s="147"/>
      <c r="J79" s="147"/>
      <c r="K79" s="147"/>
      <c r="L79" s="147"/>
      <c r="M79" s="147"/>
    </row>
    <row r="80" spans="2:13">
      <c r="B80" s="147"/>
      <c r="C80" s="147"/>
      <c r="D80" s="147"/>
      <c r="E80" s="147"/>
      <c r="F80" s="147"/>
      <c r="G80" s="147"/>
      <c r="H80" s="147"/>
      <c r="I80" s="147"/>
      <c r="J80" s="147"/>
      <c r="K80" s="147"/>
      <c r="L80" s="147"/>
      <c r="M80" s="147"/>
    </row>
    <row r="81" spans="2:13">
      <c r="B81" s="147"/>
      <c r="C81" s="147"/>
      <c r="D81" s="147"/>
      <c r="E81" s="147"/>
      <c r="F81" s="147"/>
      <c r="G81" s="147"/>
      <c r="H81" s="147"/>
      <c r="I81" s="147"/>
      <c r="J81" s="147"/>
      <c r="K81" s="147"/>
      <c r="L81" s="147"/>
      <c r="M81" s="147"/>
    </row>
    <row r="82" spans="2:13">
      <c r="B82" s="147"/>
      <c r="C82" s="147"/>
      <c r="D82" s="147"/>
      <c r="E82" s="147"/>
      <c r="F82" s="147"/>
      <c r="G82" s="147"/>
      <c r="H82" s="147"/>
      <c r="I82" s="147"/>
      <c r="J82" s="147"/>
      <c r="K82" s="147"/>
      <c r="L82" s="147"/>
      <c r="M82" s="147"/>
    </row>
    <row r="83" spans="2:13">
      <c r="B83" s="147"/>
      <c r="C83" s="147"/>
      <c r="D83" s="147"/>
      <c r="E83" s="147"/>
      <c r="F83" s="147"/>
      <c r="G83" s="147"/>
      <c r="H83" s="147"/>
      <c r="I83" s="147"/>
      <c r="J83" s="147"/>
      <c r="K83" s="147"/>
      <c r="L83" s="147"/>
      <c r="M83" s="147"/>
    </row>
    <row r="84" spans="2:13">
      <c r="B84" s="147"/>
      <c r="C84" s="147"/>
      <c r="D84" s="147"/>
      <c r="E84" s="147"/>
      <c r="F84" s="147"/>
      <c r="G84" s="147"/>
      <c r="H84" s="147"/>
      <c r="I84" s="147"/>
      <c r="J84" s="147"/>
      <c r="K84" s="147"/>
      <c r="L84" s="147"/>
      <c r="M84" s="147"/>
    </row>
    <row r="85" spans="2:13">
      <c r="B85" s="147"/>
      <c r="C85" s="147"/>
      <c r="D85" s="147"/>
      <c r="E85" s="147"/>
      <c r="F85" s="147"/>
      <c r="G85" s="147"/>
      <c r="H85" s="147"/>
      <c r="I85" s="147"/>
      <c r="J85" s="147"/>
      <c r="K85" s="147"/>
      <c r="L85" s="147"/>
      <c r="M85" s="147"/>
    </row>
    <row r="86" spans="2:13">
      <c r="B86" s="147"/>
      <c r="C86" s="147"/>
      <c r="D86" s="147"/>
      <c r="E86" s="147"/>
      <c r="F86" s="147"/>
      <c r="G86" s="147"/>
      <c r="H86" s="147"/>
      <c r="I86" s="147"/>
      <c r="J86" s="147"/>
      <c r="K86" s="147"/>
      <c r="L86" s="147"/>
      <c r="M86" s="147"/>
    </row>
    <row r="87" spans="2:13">
      <c r="B87" s="147"/>
      <c r="C87" s="147"/>
      <c r="D87" s="147"/>
      <c r="E87" s="147"/>
      <c r="F87" s="147"/>
      <c r="G87" s="147"/>
      <c r="H87" s="147"/>
      <c r="I87" s="147"/>
      <c r="J87" s="147"/>
      <c r="K87" s="147"/>
      <c r="L87" s="147"/>
      <c r="M87" s="147"/>
    </row>
    <row r="88" spans="2:13">
      <c r="B88" s="147"/>
      <c r="C88" s="147"/>
      <c r="D88" s="147"/>
      <c r="E88" s="147"/>
      <c r="F88" s="147"/>
      <c r="G88" s="147"/>
      <c r="H88" s="147"/>
      <c r="I88" s="147"/>
      <c r="J88" s="147"/>
      <c r="K88" s="147"/>
      <c r="L88" s="147"/>
      <c r="M88" s="147"/>
    </row>
    <row r="89" spans="2:13">
      <c r="B89" s="147"/>
      <c r="C89" s="147"/>
      <c r="D89" s="147"/>
      <c r="E89" s="147"/>
      <c r="F89" s="147"/>
      <c r="G89" s="147"/>
      <c r="H89" s="147"/>
      <c r="I89" s="147"/>
      <c r="J89" s="147"/>
      <c r="K89" s="147"/>
      <c r="L89" s="147"/>
      <c r="M89" s="147"/>
    </row>
    <row r="90" spans="2:13">
      <c r="B90" s="147"/>
      <c r="C90" s="147"/>
      <c r="D90" s="147"/>
      <c r="E90" s="147"/>
      <c r="F90" s="147"/>
      <c r="G90" s="147"/>
      <c r="H90" s="147"/>
      <c r="I90" s="147"/>
      <c r="J90" s="147"/>
      <c r="K90" s="147"/>
      <c r="L90" s="147"/>
      <c r="M90" s="147"/>
    </row>
    <row r="91" spans="2:13">
      <c r="B91" s="147"/>
      <c r="C91" s="147"/>
      <c r="D91" s="147"/>
      <c r="E91" s="147"/>
      <c r="F91" s="147"/>
      <c r="G91" s="147"/>
      <c r="H91" s="147"/>
      <c r="I91" s="147"/>
      <c r="J91" s="147"/>
      <c r="K91" s="147"/>
      <c r="L91" s="147"/>
      <c r="M91" s="147"/>
    </row>
    <row r="92" spans="2:13">
      <c r="B92" s="147"/>
      <c r="C92" s="147"/>
      <c r="D92" s="147"/>
      <c r="E92" s="147"/>
      <c r="F92" s="147"/>
      <c r="G92" s="147"/>
      <c r="H92" s="147"/>
      <c r="I92" s="147"/>
      <c r="J92" s="147"/>
      <c r="K92" s="147"/>
      <c r="L92" s="147"/>
      <c r="M92" s="147"/>
    </row>
    <row r="93" spans="2:13">
      <c r="B93" s="147"/>
      <c r="C93" s="147"/>
      <c r="D93" s="147"/>
      <c r="E93" s="147"/>
      <c r="F93" s="147"/>
      <c r="G93" s="147"/>
      <c r="H93" s="147"/>
      <c r="I93" s="147"/>
      <c r="J93" s="147"/>
      <c r="K93" s="147"/>
      <c r="L93" s="147"/>
      <c r="M93" s="147"/>
    </row>
    <row r="94" spans="2:13">
      <c r="B94" s="147"/>
      <c r="C94" s="147"/>
      <c r="D94" s="147"/>
      <c r="E94" s="147"/>
      <c r="F94" s="147"/>
      <c r="G94" s="147"/>
      <c r="H94" s="147"/>
      <c r="I94" s="147"/>
      <c r="J94" s="147"/>
      <c r="K94" s="147"/>
      <c r="L94" s="147"/>
      <c r="M94" s="147"/>
    </row>
    <row r="95" spans="2:13">
      <c r="B95" s="147"/>
      <c r="C95" s="147"/>
      <c r="D95" s="147"/>
      <c r="E95" s="147"/>
      <c r="F95" s="147"/>
      <c r="G95" s="147"/>
      <c r="H95" s="147"/>
      <c r="I95" s="147"/>
      <c r="J95" s="147"/>
      <c r="K95" s="147"/>
      <c r="L95" s="147"/>
      <c r="M95" s="147"/>
    </row>
    <row r="96" spans="2:13">
      <c r="B96" s="147"/>
      <c r="C96" s="147"/>
      <c r="D96" s="147"/>
      <c r="E96" s="147"/>
      <c r="F96" s="147"/>
      <c r="G96" s="147"/>
      <c r="H96" s="147"/>
      <c r="I96" s="147"/>
      <c r="J96" s="147"/>
      <c r="K96" s="147"/>
      <c r="L96" s="147"/>
      <c r="M96" s="147"/>
    </row>
    <row r="97" spans="2:13">
      <c r="B97" s="147"/>
      <c r="C97" s="147"/>
      <c r="D97" s="147"/>
      <c r="E97" s="147"/>
      <c r="F97" s="147"/>
      <c r="G97" s="147"/>
      <c r="H97" s="147"/>
      <c r="I97" s="147"/>
      <c r="J97" s="147"/>
      <c r="K97" s="147"/>
      <c r="L97" s="147"/>
      <c r="M97" s="147"/>
    </row>
    <row r="98" spans="2:13">
      <c r="B98" s="147"/>
      <c r="C98" s="147"/>
      <c r="D98" s="147"/>
      <c r="E98" s="147"/>
      <c r="F98" s="147"/>
      <c r="G98" s="147"/>
      <c r="H98" s="147"/>
      <c r="I98" s="147"/>
      <c r="J98" s="147"/>
      <c r="K98" s="147"/>
      <c r="L98" s="147"/>
      <c r="M98" s="147"/>
    </row>
    <row r="99" spans="2:13">
      <c r="B99" s="147"/>
      <c r="C99" s="147"/>
      <c r="D99" s="147"/>
      <c r="E99" s="147"/>
      <c r="F99" s="147"/>
      <c r="G99" s="147"/>
      <c r="H99" s="147"/>
      <c r="I99" s="147"/>
      <c r="J99" s="147"/>
      <c r="K99" s="147"/>
      <c r="L99" s="147"/>
      <c r="M99" s="147"/>
    </row>
    <row r="100" spans="2:13">
      <c r="B100" s="147"/>
      <c r="C100" s="147"/>
      <c r="D100" s="147"/>
      <c r="E100" s="147"/>
      <c r="F100" s="147"/>
      <c r="G100" s="147"/>
      <c r="H100" s="147"/>
      <c r="I100" s="147"/>
      <c r="J100" s="147"/>
      <c r="K100" s="147"/>
      <c r="L100" s="147"/>
      <c r="M100" s="147"/>
    </row>
    <row r="101" spans="2:13">
      <c r="B101" s="147"/>
      <c r="C101" s="147"/>
      <c r="D101" s="147"/>
      <c r="E101" s="147"/>
      <c r="F101" s="147"/>
      <c r="G101" s="147"/>
      <c r="H101" s="147"/>
      <c r="I101" s="147"/>
      <c r="J101" s="147"/>
      <c r="K101" s="147"/>
      <c r="L101" s="147"/>
      <c r="M101" s="147"/>
    </row>
    <row r="102" spans="2:13">
      <c r="B102" s="147"/>
      <c r="C102" s="147"/>
      <c r="D102" s="147"/>
      <c r="E102" s="147"/>
      <c r="F102" s="147"/>
      <c r="G102" s="147"/>
      <c r="H102" s="147"/>
      <c r="I102" s="147"/>
      <c r="J102" s="147"/>
      <c r="K102" s="147"/>
      <c r="L102" s="147"/>
      <c r="M102" s="147"/>
    </row>
    <row r="103" spans="2:13">
      <c r="B103" s="147"/>
      <c r="C103" s="147"/>
      <c r="D103" s="147"/>
      <c r="E103" s="147"/>
      <c r="F103" s="147"/>
      <c r="G103" s="147"/>
      <c r="H103" s="147"/>
      <c r="I103" s="147"/>
      <c r="J103" s="147"/>
      <c r="K103" s="147"/>
      <c r="L103" s="147"/>
      <c r="M103" s="147"/>
    </row>
    <row r="104" spans="2:13">
      <c r="B104" s="147"/>
      <c r="C104" s="147"/>
      <c r="D104" s="147"/>
      <c r="E104" s="147"/>
      <c r="F104" s="147"/>
      <c r="G104" s="147"/>
      <c r="H104" s="147"/>
      <c r="I104" s="147"/>
      <c r="J104" s="147"/>
      <c r="K104" s="147"/>
      <c r="L104" s="147"/>
      <c r="M104" s="147"/>
    </row>
    <row r="105" spans="2:13">
      <c r="B105" s="147"/>
      <c r="C105" s="147"/>
      <c r="D105" s="147"/>
      <c r="E105" s="147"/>
      <c r="F105" s="147"/>
      <c r="G105" s="147"/>
      <c r="H105" s="147"/>
      <c r="I105" s="147"/>
      <c r="J105" s="147"/>
      <c r="K105" s="147"/>
      <c r="L105" s="147"/>
      <c r="M105" s="147"/>
    </row>
    <row r="106" spans="2:13">
      <c r="B106" s="147"/>
      <c r="C106" s="147"/>
      <c r="D106" s="147"/>
      <c r="E106" s="147"/>
      <c r="F106" s="147"/>
      <c r="G106" s="147"/>
      <c r="H106" s="147"/>
      <c r="I106" s="147"/>
      <c r="J106" s="147"/>
      <c r="K106" s="147"/>
      <c r="L106" s="147"/>
      <c r="M106" s="147"/>
    </row>
    <row r="107" spans="2:13">
      <c r="B107" s="147"/>
      <c r="C107" s="147"/>
      <c r="D107" s="147"/>
      <c r="E107" s="147"/>
      <c r="F107" s="147"/>
      <c r="G107" s="147"/>
      <c r="H107" s="147"/>
      <c r="I107" s="147"/>
      <c r="J107" s="147"/>
      <c r="K107" s="147"/>
      <c r="L107" s="147"/>
      <c r="M107" s="147"/>
    </row>
    <row r="108" spans="2:13">
      <c r="B108" s="147"/>
      <c r="C108" s="147"/>
      <c r="D108" s="147"/>
      <c r="E108" s="147"/>
      <c r="F108" s="147"/>
      <c r="G108" s="147"/>
      <c r="H108" s="147"/>
      <c r="I108" s="147"/>
      <c r="J108" s="147"/>
      <c r="K108" s="147"/>
      <c r="L108" s="147"/>
      <c r="M108" s="147"/>
    </row>
    <row r="109" spans="2:13">
      <c r="B109" s="147"/>
      <c r="C109" s="147"/>
      <c r="D109" s="147"/>
      <c r="E109" s="147"/>
      <c r="F109" s="147"/>
      <c r="G109" s="147"/>
      <c r="H109" s="147"/>
      <c r="I109" s="147"/>
      <c r="J109" s="147"/>
      <c r="K109" s="147"/>
      <c r="L109" s="147"/>
      <c r="M109" s="147"/>
    </row>
    <row r="110" spans="2:13">
      <c r="B110" s="147"/>
      <c r="C110" s="147"/>
      <c r="D110" s="147"/>
      <c r="E110" s="147"/>
      <c r="F110" s="147"/>
      <c r="G110" s="147"/>
      <c r="H110" s="147"/>
      <c r="I110" s="147"/>
      <c r="J110" s="147"/>
      <c r="K110" s="147"/>
      <c r="L110" s="147"/>
      <c r="M110" s="147"/>
    </row>
    <row r="111" spans="2:13">
      <c r="B111" s="147"/>
      <c r="C111" s="147"/>
      <c r="D111" s="147"/>
      <c r="E111" s="147"/>
      <c r="F111" s="147"/>
      <c r="G111" s="147"/>
      <c r="H111" s="147"/>
      <c r="I111" s="147"/>
      <c r="J111" s="147"/>
      <c r="K111" s="147"/>
      <c r="L111" s="147"/>
      <c r="M111" s="147"/>
    </row>
    <row r="112" spans="2:13">
      <c r="B112" s="147"/>
      <c r="C112" s="147"/>
      <c r="D112" s="147"/>
      <c r="E112" s="147"/>
      <c r="F112" s="147"/>
      <c r="G112" s="147"/>
      <c r="H112" s="147"/>
      <c r="I112" s="147"/>
      <c r="J112" s="147"/>
      <c r="K112" s="147"/>
      <c r="L112" s="147"/>
      <c r="M112" s="147"/>
    </row>
    <row r="113" spans="2:13">
      <c r="B113" s="147"/>
      <c r="C113" s="147"/>
      <c r="D113" s="147"/>
      <c r="E113" s="147"/>
      <c r="F113" s="147"/>
      <c r="G113" s="147"/>
      <c r="H113" s="147"/>
      <c r="I113" s="147"/>
      <c r="J113" s="147"/>
      <c r="K113" s="147"/>
      <c r="L113" s="147"/>
      <c r="M113" s="147"/>
    </row>
    <row r="114" spans="2:13">
      <c r="B114" s="147"/>
      <c r="C114" s="147"/>
      <c r="D114" s="147"/>
      <c r="E114" s="147"/>
      <c r="F114" s="147"/>
      <c r="G114" s="147"/>
      <c r="H114" s="147"/>
      <c r="I114" s="147"/>
      <c r="J114" s="147"/>
      <c r="K114" s="147"/>
      <c r="L114" s="147"/>
      <c r="M114" s="147"/>
    </row>
    <row r="115" spans="2:13">
      <c r="B115" s="147"/>
      <c r="C115" s="147"/>
      <c r="D115" s="147"/>
      <c r="E115" s="147"/>
      <c r="F115" s="147"/>
      <c r="G115" s="147"/>
      <c r="H115" s="147"/>
      <c r="I115" s="147"/>
      <c r="J115" s="147"/>
      <c r="K115" s="147"/>
      <c r="L115" s="147"/>
      <c r="M115" s="147"/>
    </row>
    <row r="116" spans="2:13">
      <c r="B116" s="147"/>
      <c r="C116" s="147"/>
      <c r="D116" s="147"/>
      <c r="E116" s="147"/>
      <c r="F116" s="147"/>
      <c r="G116" s="147"/>
      <c r="H116" s="147"/>
      <c r="I116" s="147"/>
      <c r="J116" s="147"/>
      <c r="K116" s="147"/>
      <c r="L116" s="147"/>
      <c r="M116" s="147"/>
    </row>
    <row r="117" spans="2:13">
      <c r="B117" s="147"/>
      <c r="C117" s="147"/>
      <c r="D117" s="147"/>
      <c r="E117" s="147"/>
      <c r="F117" s="147"/>
      <c r="G117" s="147"/>
      <c r="H117" s="147"/>
      <c r="I117" s="147"/>
      <c r="J117" s="147"/>
      <c r="K117" s="147"/>
      <c r="L117" s="147"/>
      <c r="M117" s="147"/>
    </row>
    <row r="118" spans="2:13">
      <c r="B118" s="147"/>
      <c r="C118" s="147"/>
      <c r="D118" s="147"/>
      <c r="E118" s="147"/>
      <c r="F118" s="147"/>
      <c r="G118" s="147"/>
      <c r="H118" s="147"/>
      <c r="I118" s="147"/>
      <c r="J118" s="147"/>
      <c r="K118" s="147"/>
      <c r="L118" s="147"/>
      <c r="M118" s="147"/>
    </row>
    <row r="119" spans="2:13">
      <c r="B119" s="147"/>
      <c r="C119" s="147"/>
      <c r="D119" s="147"/>
      <c r="E119" s="147"/>
      <c r="F119" s="147"/>
      <c r="G119" s="147"/>
      <c r="H119" s="147"/>
      <c r="I119" s="147"/>
      <c r="J119" s="147"/>
      <c r="K119" s="147"/>
      <c r="L119" s="147"/>
      <c r="M119" s="147"/>
    </row>
    <row r="120" spans="2:13">
      <c r="B120" s="147"/>
      <c r="C120" s="147"/>
      <c r="D120" s="147"/>
      <c r="E120" s="147"/>
      <c r="F120" s="147"/>
      <c r="G120" s="147"/>
      <c r="H120" s="147"/>
      <c r="I120" s="147"/>
      <c r="J120" s="147"/>
      <c r="K120" s="147"/>
      <c r="L120" s="147"/>
      <c r="M120" s="147"/>
    </row>
    <row r="121" spans="2:13">
      <c r="B121" s="147"/>
      <c r="C121" s="147"/>
      <c r="D121" s="147"/>
      <c r="E121" s="147"/>
      <c r="F121" s="147"/>
      <c r="G121" s="147"/>
      <c r="H121" s="147"/>
      <c r="I121" s="147"/>
      <c r="J121" s="147"/>
      <c r="K121" s="147"/>
      <c r="L121" s="147"/>
      <c r="M121" s="147"/>
    </row>
    <row r="122" spans="2:13">
      <c r="B122" s="147"/>
      <c r="C122" s="147"/>
      <c r="D122" s="147"/>
      <c r="E122" s="147"/>
      <c r="F122" s="147"/>
      <c r="G122" s="147"/>
      <c r="H122" s="147"/>
      <c r="I122" s="147"/>
      <c r="J122" s="147"/>
      <c r="K122" s="147"/>
      <c r="L122" s="147"/>
      <c r="M122" s="147"/>
    </row>
    <row r="123" spans="2:13">
      <c r="B123" s="147"/>
      <c r="C123" s="147"/>
      <c r="D123" s="147"/>
      <c r="E123" s="147"/>
      <c r="F123" s="147"/>
      <c r="G123" s="147"/>
      <c r="H123" s="147"/>
      <c r="I123" s="147"/>
      <c r="J123" s="147"/>
      <c r="K123" s="147"/>
      <c r="L123" s="147"/>
      <c r="M123" s="147"/>
    </row>
    <row r="124" spans="2:13">
      <c r="B124" s="147"/>
      <c r="C124" s="147"/>
      <c r="D124" s="147"/>
      <c r="E124" s="147"/>
      <c r="F124" s="147"/>
      <c r="G124" s="147"/>
      <c r="H124" s="147"/>
      <c r="I124" s="147"/>
      <c r="J124" s="147"/>
      <c r="K124" s="147"/>
      <c r="L124" s="147"/>
      <c r="M124" s="147"/>
    </row>
    <row r="125" spans="2:13">
      <c r="B125" s="147"/>
      <c r="C125" s="147"/>
      <c r="D125" s="147"/>
      <c r="E125" s="147"/>
      <c r="F125" s="147"/>
      <c r="G125" s="147"/>
      <c r="H125" s="147"/>
      <c r="I125" s="147"/>
      <c r="J125" s="147"/>
      <c r="K125" s="147"/>
      <c r="L125" s="147"/>
      <c r="M125" s="147"/>
    </row>
    <row r="126" spans="2:13">
      <c r="B126" s="147"/>
      <c r="C126" s="147"/>
      <c r="D126" s="147"/>
      <c r="E126" s="147"/>
      <c r="F126" s="147"/>
      <c r="G126" s="147"/>
      <c r="H126" s="147"/>
      <c r="I126" s="147"/>
      <c r="J126" s="147"/>
      <c r="K126" s="147"/>
      <c r="L126" s="147"/>
      <c r="M126" s="147"/>
    </row>
    <row r="127" spans="2:13">
      <c r="B127" s="147"/>
      <c r="C127" s="147"/>
      <c r="D127" s="147"/>
      <c r="E127" s="147"/>
      <c r="F127" s="147"/>
      <c r="G127" s="147"/>
      <c r="H127" s="147"/>
      <c r="I127" s="147"/>
      <c r="J127" s="147"/>
      <c r="K127" s="147"/>
      <c r="L127" s="147"/>
      <c r="M127" s="147"/>
    </row>
    <row r="128" spans="2:13">
      <c r="B128" s="147"/>
      <c r="C128" s="147"/>
      <c r="D128" s="147"/>
      <c r="E128" s="147"/>
      <c r="F128" s="147"/>
      <c r="G128" s="147"/>
      <c r="H128" s="147"/>
      <c r="I128" s="147"/>
      <c r="J128" s="147"/>
      <c r="K128" s="147"/>
      <c r="L128" s="147"/>
      <c r="M128" s="147"/>
    </row>
    <row r="129" spans="2:13">
      <c r="B129" s="147"/>
      <c r="C129" s="147"/>
      <c r="D129" s="147"/>
      <c r="E129" s="147"/>
      <c r="F129" s="147"/>
      <c r="G129" s="147"/>
      <c r="H129" s="147"/>
      <c r="I129" s="147"/>
      <c r="J129" s="147"/>
      <c r="K129" s="147"/>
      <c r="L129" s="147"/>
      <c r="M129" s="147"/>
    </row>
    <row r="130" spans="2:13">
      <c r="B130" s="147"/>
      <c r="C130" s="147"/>
      <c r="D130" s="147"/>
      <c r="E130" s="147"/>
      <c r="F130" s="147"/>
      <c r="G130" s="147"/>
      <c r="H130" s="147"/>
      <c r="I130" s="147"/>
      <c r="J130" s="147"/>
      <c r="K130" s="147"/>
      <c r="L130" s="147"/>
      <c r="M130" s="147"/>
    </row>
    <row r="131" spans="2:13">
      <c r="B131" s="147"/>
      <c r="C131" s="147"/>
      <c r="D131" s="147"/>
      <c r="E131" s="147"/>
      <c r="F131" s="147"/>
      <c r="G131" s="147"/>
      <c r="H131" s="147"/>
      <c r="I131" s="147"/>
      <c r="J131" s="147"/>
      <c r="K131" s="147"/>
      <c r="L131" s="147"/>
      <c r="M131" s="147"/>
    </row>
    <row r="132" spans="2:13">
      <c r="B132" s="147"/>
      <c r="C132" s="147"/>
      <c r="D132" s="147"/>
      <c r="E132" s="147"/>
      <c r="F132" s="147"/>
      <c r="G132" s="147"/>
      <c r="H132" s="147"/>
      <c r="I132" s="147"/>
      <c r="J132" s="147"/>
      <c r="K132" s="147"/>
      <c r="L132" s="147"/>
      <c r="M132" s="147"/>
    </row>
    <row r="133" spans="2:13">
      <c r="B133" s="147"/>
      <c r="C133" s="147"/>
      <c r="D133" s="147"/>
      <c r="E133" s="147"/>
      <c r="F133" s="147"/>
      <c r="G133" s="147"/>
      <c r="H133" s="147"/>
      <c r="I133" s="147"/>
      <c r="J133" s="147"/>
      <c r="K133" s="147"/>
      <c r="L133" s="147"/>
      <c r="M133" s="147"/>
    </row>
  </sheetData>
  <mergeCells count="1">
    <mergeCell ref="B2:M133"/>
  </mergeCells>
  <phoneticPr fontId="9"/>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XFD1048576"/>
  <sheetViews>
    <sheetView tabSelected="1" view="pageBreakPreview" zoomScale="90" zoomScaleNormal="90" zoomScaleSheetLayoutView="90" workbookViewId="0">
      <selection activeCell="I3" sqref="I3"/>
    </sheetView>
  </sheetViews>
  <sheetFormatPr defaultColWidth="8.75" defaultRowHeight="16.5"/>
  <cols>
    <col min="1" max="1" width="6.125" style="3" customWidth="1"/>
    <col min="2" max="2" width="6.875" style="3" customWidth="1"/>
    <col min="3" max="3" width="20.625" style="122" customWidth="1"/>
    <col min="4" max="4" width="7.875" style="3" customWidth="1"/>
    <col min="5" max="5" width="11.75" style="3" customWidth="1"/>
    <col min="6" max="6" width="7.875" style="3" customWidth="1"/>
    <col min="7" max="7" width="10.875" style="3" customWidth="1"/>
    <col min="8" max="8" width="7.875" style="3" customWidth="1"/>
    <col min="9" max="9" width="10.875" style="3" customWidth="1"/>
    <col min="10" max="10" width="9" style="3" customWidth="1"/>
    <col min="11" max="11" width="12.125" style="3" customWidth="1"/>
    <col min="12" max="12" width="10.875" style="3" customWidth="1"/>
    <col min="13" max="15" width="8.75" style="3"/>
    <col min="16" max="16" width="6.5" style="3" customWidth="1"/>
    <col min="17" max="16384" width="8.75" style="3"/>
  </cols>
  <sheetData>
    <row r="1" spans="2:20" ht="30">
      <c r="B1" s="148" t="s">
        <v>96</v>
      </c>
      <c r="C1" s="148"/>
      <c r="D1" s="148"/>
      <c r="E1" s="148"/>
      <c r="F1" s="148"/>
      <c r="G1" s="148"/>
      <c r="H1" s="148"/>
      <c r="I1" s="148"/>
      <c r="J1" s="148"/>
      <c r="K1" s="148"/>
      <c r="L1" s="148"/>
      <c r="M1" s="148"/>
      <c r="N1" s="148"/>
      <c r="O1" s="148"/>
    </row>
    <row r="2" spans="2:20" ht="19.5">
      <c r="B2" s="4" t="str">
        <f>IF(事故報告書!P6&lt;&gt;"",点検用!J2,"")&amp;CHAR(10)</f>
        <v xml:space="preserve">
</v>
      </c>
      <c r="C2" s="63" t="s">
        <v>95</v>
      </c>
      <c r="D2" s="6"/>
      <c r="E2" s="6"/>
      <c r="F2" s="6"/>
      <c r="G2" s="6"/>
      <c r="H2" s="6"/>
      <c r="I2" s="6"/>
      <c r="J2" s="4"/>
      <c r="K2" s="4"/>
      <c r="L2" s="4"/>
      <c r="M2" s="164" t="str">
        <f>IF(SUM(点検用!C2:C45)&gt;0,"未入力項目あり","")</f>
        <v>未入力項目あり</v>
      </c>
      <c r="N2" s="164"/>
      <c r="O2" s="165" t="s">
        <v>247</v>
      </c>
      <c r="P2" s="165"/>
    </row>
    <row r="3" spans="2:20" ht="19.5">
      <c r="B3" s="4"/>
      <c r="C3" s="63"/>
      <c r="D3" s="6"/>
      <c r="E3" s="6"/>
      <c r="F3" s="6"/>
      <c r="G3" s="6"/>
      <c r="H3" s="6"/>
      <c r="I3" s="6"/>
      <c r="J3" s="4"/>
      <c r="K3" s="4"/>
      <c r="L3" s="4"/>
      <c r="M3" s="151" t="s">
        <v>287</v>
      </c>
      <c r="N3" s="152"/>
      <c r="O3" s="149">
        <f>Q50</f>
        <v>0</v>
      </c>
      <c r="P3" s="150"/>
    </row>
    <row r="4" spans="2:20" ht="24" customHeight="1">
      <c r="B4" s="4"/>
      <c r="C4" s="119"/>
      <c r="D4" s="110"/>
      <c r="E4" s="52"/>
      <c r="F4" s="140"/>
      <c r="G4" s="107" t="s">
        <v>168</v>
      </c>
      <c r="H4" s="109"/>
      <c r="I4" s="33"/>
      <c r="J4" s="32" t="s">
        <v>167</v>
      </c>
      <c r="K4" s="128"/>
      <c r="L4" s="63" t="s">
        <v>2</v>
      </c>
      <c r="M4" s="128"/>
      <c r="N4" s="4" t="s">
        <v>166</v>
      </c>
      <c r="O4" s="129"/>
      <c r="P4" s="3" t="s">
        <v>165</v>
      </c>
      <c r="Q4" s="127" t="str">
        <f>IF(SUM(点検用!C2:C45)&gt;0,"下記内容が未入力です。","")</f>
        <v>下記内容が未入力です。</v>
      </c>
    </row>
    <row r="5" spans="2:20" ht="19.5">
      <c r="B5" s="4"/>
      <c r="C5" s="63"/>
      <c r="D5" s="4"/>
      <c r="E5" s="4"/>
      <c r="F5" s="58"/>
      <c r="G5" s="58"/>
      <c r="H5" s="58"/>
      <c r="I5" s="58"/>
      <c r="J5" s="58"/>
      <c r="K5" s="58"/>
      <c r="M5" s="158" t="str">
        <f>"("&amp;L9&amp;","&amp;G20&amp;","&amp;N14&amp;")"</f>
        <v>(,,)</v>
      </c>
      <c r="N5" s="159"/>
      <c r="O5" s="160"/>
      <c r="P5" s="141"/>
      <c r="Q5" s="224"/>
      <c r="R5" s="224"/>
    </row>
    <row r="6" spans="2:20" ht="40.5" customHeight="1">
      <c r="B6" s="166" t="s">
        <v>86</v>
      </c>
      <c r="C6" s="120" t="s">
        <v>219</v>
      </c>
      <c r="D6" s="8"/>
      <c r="E6" s="174"/>
      <c r="F6" s="174"/>
      <c r="G6" s="174"/>
      <c r="H6" s="37"/>
      <c r="I6" s="56"/>
      <c r="J6" s="37"/>
      <c r="K6" s="57"/>
      <c r="L6" s="54"/>
      <c r="M6" s="255"/>
      <c r="N6" s="255"/>
      <c r="O6" s="9" t="s">
        <v>164</v>
      </c>
      <c r="Q6" s="234" t="str">
        <f>IF(点検用!J2&lt;&gt;"",点検用!J2,"")&amp;CHAR(10)
&amp;IF(点検用!J3&lt;&gt;"",点検用!J3,"")&amp;CHAR(10)
&amp;IF(点検用!J4&lt;&gt;"",点検用!J4,"")&amp;CHAR(10)
&amp;IF(点検用!J5&lt;&gt;"",点検用!J5,"")&amp;CHAR(10)
&amp;IF(点検用!J6&lt;&gt;"",点検用!J6,"")&amp;CHAR(10)
&amp;IF(点検用!J7&lt;&gt;"",点検用!J7,"")&amp;CHAR(10)
&amp;IF(点検用!J8&lt;&gt;"",点検用!J8,"")&amp;CHAR(10)
&amp;IF(点検用!J9&lt;&gt;"",点検用!J9,"")&amp;CHAR(10)
&amp;IF(点検用!J10&lt;&gt;"",点検用!J10,"")&amp;CHAR(10)
&amp;IF(点検用!J11&lt;&gt;"",点検用!J11,"")&amp;CHAR(10)
&amp;IF(点検用!J12&lt;&gt;"",点検用!J12,"")&amp;CHAR(10)
&amp;IF(点検用!J13&lt;&gt;"",点検用!J13,"")&amp;CHAR(10)
&amp;IF(点検用!J14&lt;&gt;"",点検用!J14,"")&amp;CHAR(10)
&amp;IF(点検用!J15&lt;&gt;"",点検用!J15,"")&amp;CHAR(10)
&amp;IF(点検用!J16&lt;&gt;"",点検用!J16,"")&amp;CHAR(10)
&amp;IF(点検用!J17&lt;&gt;"",点検用!J17,"")&amp;CHAR(10)
&amp;IF(点検用!J18&lt;&gt;"",点検用!J18,"")&amp;CHAR(10)
&amp;IF(点検用!J19&lt;&gt;"",点検用!J19,"")&amp;CHAR(10)
&amp;IF(点検用!J20&lt;&gt;"",点検用!J20,"")&amp;CHAR(10)
&amp;IF(点検用!J21&lt;&gt;"",点検用!J21,"")&amp;CHAR(10)
&amp;IF(点検用!J22&lt;&gt;"",点検用!J22,"")&amp;CHAR(10)
&amp;IF(点検用!J23&lt;&gt;"",点検用!J23,"")&amp;CHAR(10)
&amp;IF(点検用!J24&lt;&gt;"",点検用!J24,"")&amp;CHAR(10)
&amp;IF(点検用!J25&lt;&gt;"",点検用!J25,"")&amp;CHAR(10)
&amp;IF(点検用!J26&lt;&gt;"",点検用!J26,"")&amp;CHAR(10)
&amp;IF(点検用!J27&lt;&gt;"",点検用!J27,"")&amp;CHAR(10)
&amp;IF(点検用!J28&lt;&gt;"",点検用!J28,"")&amp;CHAR(10)
&amp;IF(点検用!J29&lt;&gt;"",点検用!J29,"")&amp;CHAR(10)
&amp;IF(点検用!J30&lt;&gt;"",点検用!J30,"")&amp;CHAR(10)
&amp;IF(点検用!J31&lt;&gt;"",点検用!J31,"")&amp;CHAR(10)
&amp;IF(点検用!J32&lt;&gt;"",点検用!J32,"")&amp;CHAR(10)
&amp;IF(点検用!J33&lt;&gt;"",点検用!J33,"")&amp;CHAR(10)
&amp;IF(点検用!J34&lt;&gt;"",点検用!J34,"")&amp;CHAR(10)
&amp;IF(点検用!J35&lt;&gt;"",点検用!J35,"")&amp;CHAR(10)
&amp;IF(点検用!J36&lt;&gt;"",点検用!J36,"")&amp;CHAR(10)
&amp;IF(点検用!J37&lt;&gt;"",点検用!J37,"")&amp;CHAR(10)
&amp;IF(点検用!J38&lt;&gt;"",点検用!J38,"")&amp;CHAR(10)
&amp;IF(点検用!J39&lt;&gt;"",点検用!J39,"")&amp;CHAR(10)
&amp;IF(点検用!J40&lt;&gt;"",点検用!J40,"")&amp;CHAR(10)
&amp;IF(点検用!J41&lt;&gt;"",点検用!J41,"")&amp;CHAR(10)
&amp;IF(点検用!J42&lt;&gt;"",点検用!J42,"")&amp;CHAR(10)
&amp;IF(点検用!J43&lt;&gt;"",点検用!J43,"")&amp;CHAR(10)
&amp;IF(点検用!J44&lt;&gt;"",点検用!J44,"")&amp;CHAR(10)
&amp;IF(点検用!J45&lt;&gt;"",点検用!J45,"")&amp;CHAR(10)</f>
        <v xml:space="preserve">１．提出日
１．事故状況の程度
１．死亡日
１．事故状況その他の程度
２．法人名
２．事業所名
２．事業所番号
２．サービス種別
２．所在地
３．氏名
３．年齢
３．性別
３．サービス提供開始日
３．保険者
３．被保険者番号
３．住所
３．要介護度
４．発生日時
４．発生場所
４．事故の種別
４．発生時状況、事故内容の詳細
５．発生時の対応
５．受診方法
５．診断名
５．診断内容
５．検査、処置等の概要
６．利用者の状況
６．家族等への報告
６．報告年月日
６．追加対応予定
７．事故の原因分析
８．再発防止策
</v>
      </c>
      <c r="R6" s="234" t="str">
        <f>IF(点検用!G2&lt;&gt;"",点検用!G2,"")&amp;CHAR(10)
&amp;IF(点検用!G3&lt;&gt;"",点検用!G3,"")&amp;CHAR(10)</f>
        <v xml:space="preserve">
</v>
      </c>
      <c r="S6" s="234" t="str">
        <f>IF(点検用!H2&lt;&gt;"",点検用!H2,"")&amp;CHAR(10)
&amp;IF(点検用!H3&lt;&gt;"",点検用!H3,"")&amp;CHAR(10)</f>
        <v xml:space="preserve">
</v>
      </c>
      <c r="T6" s="234" t="str">
        <f>IF(点検用!I2&lt;&gt;"",点検用!I2,"")&amp;CHAR(10)
&amp;IF(点検用!I3&lt;&gt;"",点検用!I3,"")&amp;CHAR(10)</f>
        <v xml:space="preserve">1
2
</v>
      </c>
    </row>
    <row r="7" spans="2:20" ht="31.15" customHeight="1">
      <c r="B7" s="166"/>
      <c r="C7" s="115" t="s">
        <v>0</v>
      </c>
      <c r="D7" s="10" t="s">
        <v>1</v>
      </c>
      <c r="E7" s="146"/>
      <c r="F7" s="53" t="s">
        <v>2</v>
      </c>
      <c r="G7" s="146"/>
      <c r="H7" s="53" t="s">
        <v>3</v>
      </c>
      <c r="I7" s="146"/>
      <c r="J7" s="53" t="s">
        <v>4</v>
      </c>
      <c r="K7" s="167"/>
      <c r="L7" s="168"/>
      <c r="M7" s="168"/>
      <c r="N7" s="168"/>
      <c r="O7" s="169"/>
      <c r="Q7" s="234" t="str">
        <f>IF(点検用!F3&lt;&gt;"",点検用!F3,"")&amp;CHAR(10)
&amp;IF(点検用!F4&lt;&gt;"",点検用!F4,"")&amp;CHAR(10)</f>
        <v xml:space="preserve">
</v>
      </c>
      <c r="R7" s="234" t="str">
        <f>IF(点検用!G3&lt;&gt;"",点検用!G3,"")&amp;CHAR(10)
&amp;IF(点検用!G4&lt;&gt;"",点検用!G4,"")&amp;CHAR(10)</f>
        <v xml:space="preserve">
</v>
      </c>
      <c r="S7" s="234" t="str">
        <f>IF(点検用!H3&lt;&gt;"",点検用!H3,"")&amp;CHAR(10)
&amp;IF(点検用!H4&lt;&gt;"",点検用!H4,"")&amp;CHAR(10)</f>
        <v xml:space="preserve">
</v>
      </c>
      <c r="T7" s="234" t="str">
        <f>IF(点検用!I3&lt;&gt;"",点検用!I3,"")&amp;CHAR(10)
&amp;IF(点検用!I4&lt;&gt;"",点検用!I4,"")&amp;CHAR(10)</f>
        <v xml:space="preserve">2
3
</v>
      </c>
    </row>
    <row r="8" spans="2:20" ht="31.15" customHeight="1">
      <c r="B8" s="170" t="s">
        <v>8</v>
      </c>
      <c r="C8" s="121" t="s">
        <v>9</v>
      </c>
      <c r="D8" s="155"/>
      <c r="E8" s="156"/>
      <c r="F8" s="156"/>
      <c r="G8" s="156"/>
      <c r="H8" s="156"/>
      <c r="I8" s="156"/>
      <c r="J8" s="156"/>
      <c r="K8" s="156"/>
      <c r="L8" s="156"/>
      <c r="M8" s="156"/>
      <c r="N8" s="156"/>
      <c r="O8" s="157"/>
      <c r="Q8" s="234" t="str">
        <f>IF(点検用!F4&lt;&gt;"",点検用!F4,"")&amp;CHAR(10)
&amp;IF(点検用!F5&lt;&gt;"",点検用!F5,"")&amp;CHAR(10)</f>
        <v xml:space="preserve">
</v>
      </c>
      <c r="R8" s="234" t="str">
        <f>IF(点検用!G4&lt;&gt;"",点検用!G4,"")&amp;CHAR(10)
&amp;IF(点検用!G5&lt;&gt;"",点検用!G5,"")&amp;CHAR(10)</f>
        <v xml:space="preserve">
</v>
      </c>
      <c r="S8" s="234" t="str">
        <f>IF(点検用!H4&lt;&gt;"",点検用!H4,"")&amp;CHAR(10)
&amp;IF(点検用!H5&lt;&gt;"",点検用!H5,"")&amp;CHAR(10)</f>
        <v xml:space="preserve">
</v>
      </c>
      <c r="T8" s="234" t="str">
        <f>IF(点検用!I4&lt;&gt;"",点検用!I4,"")&amp;CHAR(10)
&amp;IF(点検用!I5&lt;&gt;"",点検用!I5,"")&amp;CHAR(10)</f>
        <v xml:space="preserve">3
4
</v>
      </c>
    </row>
    <row r="9" spans="2:20" ht="31.15" customHeight="1">
      <c r="B9" s="170"/>
      <c r="C9" s="115" t="s">
        <v>10</v>
      </c>
      <c r="D9" s="155"/>
      <c r="E9" s="156"/>
      <c r="F9" s="156"/>
      <c r="G9" s="156"/>
      <c r="H9" s="156"/>
      <c r="I9" s="156"/>
      <c r="J9" s="157"/>
      <c r="K9" s="1" t="s">
        <v>11</v>
      </c>
      <c r="L9" s="171"/>
      <c r="M9" s="172"/>
      <c r="N9" s="172"/>
      <c r="O9" s="173"/>
      <c r="Q9" s="234" t="str">
        <f>IF(点検用!F5&lt;&gt;"",点検用!F5,"")&amp;CHAR(10)
&amp;IF(点検用!F6&lt;&gt;"",点検用!F6,"")&amp;CHAR(10)</f>
        <v xml:space="preserve">
</v>
      </c>
      <c r="R9" s="234" t="str">
        <f>IF(点検用!G5&lt;&gt;"",点検用!G5,"")&amp;CHAR(10)
&amp;IF(点検用!G6&lt;&gt;"",点検用!G6,"")&amp;CHAR(10)</f>
        <v xml:space="preserve">
</v>
      </c>
      <c r="S9" s="234" t="str">
        <f>IF(点検用!H5&lt;&gt;"",点検用!H5,"")&amp;CHAR(10)
&amp;IF(点検用!H6&lt;&gt;"",点検用!H6,"")&amp;CHAR(10)</f>
        <v xml:space="preserve">
</v>
      </c>
      <c r="T9" s="234" t="str">
        <f>IF(点検用!I5&lt;&gt;"",点検用!I5,"")&amp;CHAR(10)
&amp;IF(点検用!I6&lt;&gt;"",点検用!I6,"")&amp;CHAR(10)</f>
        <v xml:space="preserve">4
5
</v>
      </c>
    </row>
    <row r="10" spans="2:20" ht="186" customHeight="1">
      <c r="B10" s="170"/>
      <c r="C10" s="115" t="s">
        <v>150</v>
      </c>
      <c r="D10" s="161"/>
      <c r="E10" s="162"/>
      <c r="F10" s="162"/>
      <c r="G10" s="162"/>
      <c r="H10" s="162"/>
      <c r="I10" s="162"/>
      <c r="J10" s="162"/>
      <c r="K10" s="162"/>
      <c r="L10" s="162"/>
      <c r="M10" s="162"/>
      <c r="N10" s="162"/>
      <c r="O10" s="163"/>
      <c r="Q10" s="234" t="str">
        <f>IF(点検用!F6&lt;&gt;"",点検用!F6,"")&amp;CHAR(10)
&amp;IF(点検用!F7&lt;&gt;"",点検用!F7,"")&amp;CHAR(10)</f>
        <v xml:space="preserve">
</v>
      </c>
      <c r="R10" s="234" t="str">
        <f>IF(点検用!G6&lt;&gt;"",点検用!G6,"")&amp;CHAR(10)
&amp;IF(点検用!G7&lt;&gt;"",点検用!G7,"")&amp;CHAR(10)</f>
        <v xml:space="preserve">
</v>
      </c>
      <c r="S10" s="234" t="str">
        <f>IF(点検用!H6&lt;&gt;"",点検用!H6,"")&amp;CHAR(10)
&amp;IF(点検用!H7&lt;&gt;"",点検用!H7,"")&amp;CHAR(10)</f>
        <v xml:space="preserve">
</v>
      </c>
      <c r="T10" s="234" t="str">
        <f>IF(点検用!I6&lt;&gt;"",点検用!I6,"")&amp;CHAR(10)
&amp;IF(点検用!I7&lt;&gt;"",点検用!I7,"")&amp;CHAR(10)</f>
        <v xml:space="preserve">5
6
</v>
      </c>
    </row>
    <row r="11" spans="2:20" ht="31.15" customHeight="1">
      <c r="B11" s="170"/>
      <c r="C11" s="179" t="s">
        <v>12</v>
      </c>
      <c r="D11" s="242"/>
      <c r="E11" s="243"/>
      <c r="F11" s="243"/>
      <c r="G11" s="243"/>
      <c r="H11" s="243"/>
      <c r="I11" s="243"/>
      <c r="J11" s="243"/>
      <c r="K11" s="243"/>
      <c r="L11" s="243"/>
      <c r="M11" s="243"/>
      <c r="N11" s="243"/>
      <c r="O11" s="244"/>
      <c r="P11" s="253"/>
      <c r="Q11" s="234" t="str">
        <f>IF(点検用!F7&lt;&gt;"",点検用!F7,"")&amp;CHAR(10)
&amp;IF(点検用!F8&lt;&gt;"",点検用!F8,"")&amp;CHAR(10)</f>
        <v xml:space="preserve">
</v>
      </c>
      <c r="R11" s="234" t="str">
        <f>IF(点検用!G7&lt;&gt;"",点検用!G7,"")&amp;CHAR(10)
&amp;IF(点検用!G8&lt;&gt;"",点検用!G8,"")&amp;CHAR(10)</f>
        <v xml:space="preserve">
</v>
      </c>
      <c r="S11" s="234" t="str">
        <f>IF(点検用!H7&lt;&gt;"",点検用!H7,"")&amp;CHAR(10)
&amp;IF(点検用!H8&lt;&gt;"",点検用!H8,"")&amp;CHAR(10)</f>
        <v xml:space="preserve">
</v>
      </c>
      <c r="T11" s="234" t="str">
        <f>IF(点検用!I7&lt;&gt;"",点検用!I7,"")&amp;CHAR(10)
&amp;IF(点検用!I8&lt;&gt;"",点検用!I8,"")&amp;CHAR(10)</f>
        <v xml:space="preserve">6
7
</v>
      </c>
    </row>
    <row r="12" spans="2:20" ht="31.15" customHeight="1">
      <c r="B12" s="170"/>
      <c r="C12" s="181"/>
      <c r="D12" s="245"/>
      <c r="E12" s="246"/>
      <c r="F12" s="246"/>
      <c r="G12" s="246"/>
      <c r="H12" s="246"/>
      <c r="I12" s="246"/>
      <c r="J12" s="246"/>
      <c r="K12" s="246"/>
      <c r="L12" s="246"/>
      <c r="M12" s="246"/>
      <c r="N12" s="246"/>
      <c r="O12" s="247"/>
      <c r="P12" s="253"/>
      <c r="Q12" s="234" t="str">
        <f>IF(点検用!F8&lt;&gt;"",点検用!F8,"")&amp;CHAR(10)
&amp;IF(点検用!F9&lt;&gt;"",点検用!F9,"")&amp;CHAR(10)</f>
        <v xml:space="preserve">
</v>
      </c>
      <c r="R12" s="234" t="str">
        <f>IF(点検用!G8&lt;&gt;"",点検用!G8,"")&amp;CHAR(10)
&amp;IF(点検用!G9&lt;&gt;"",点検用!G9,"")&amp;CHAR(10)</f>
        <v xml:space="preserve">
</v>
      </c>
      <c r="S12" s="234" t="str">
        <f>IF(点検用!H8&lt;&gt;"",点検用!H8,"")&amp;CHAR(10)
&amp;IF(点検用!H9&lt;&gt;"",点検用!H9,"")&amp;CHAR(10)</f>
        <v xml:space="preserve">
</v>
      </c>
      <c r="T12" s="234" t="str">
        <f>IF(点検用!I8&lt;&gt;"",点検用!I8,"")&amp;CHAR(10)
&amp;IF(点検用!I9&lt;&gt;"",点検用!I9,"")&amp;CHAR(10)</f>
        <v xml:space="preserve">7
8
</v>
      </c>
    </row>
    <row r="13" spans="2:20" ht="31.15" customHeight="1">
      <c r="B13" s="189" t="s">
        <v>14</v>
      </c>
      <c r="C13" s="121" t="s">
        <v>15</v>
      </c>
      <c r="D13" s="10" t="s">
        <v>13</v>
      </c>
      <c r="E13" s="155"/>
      <c r="F13" s="156"/>
      <c r="G13" s="157"/>
      <c r="H13" s="10" t="s">
        <v>16</v>
      </c>
      <c r="I13" s="177"/>
      <c r="J13" s="178"/>
      <c r="K13" s="10" t="s">
        <v>17</v>
      </c>
      <c r="L13" s="8"/>
      <c r="M13" s="50"/>
      <c r="N13" s="15"/>
      <c r="O13" s="51"/>
      <c r="Q13" s="234" t="str">
        <f>IF(点検用!F9&lt;&gt;"",点検用!F9,"")&amp;CHAR(10)
&amp;IF(点検用!F10&lt;&gt;"",点検用!F10,"")&amp;CHAR(10)</f>
        <v xml:space="preserve">
</v>
      </c>
      <c r="R13" s="234" t="str">
        <f>IF(点検用!G9&lt;&gt;"",点検用!G9,"")&amp;CHAR(10)
&amp;IF(点検用!G10&lt;&gt;"",点検用!G10,"")&amp;CHAR(10)</f>
        <v xml:space="preserve">
</v>
      </c>
      <c r="S13" s="234" t="str">
        <f>IF(点検用!H9&lt;&gt;"",点検用!H9,"")&amp;CHAR(10)
&amp;IF(点検用!H10&lt;&gt;"",点検用!H10,"")&amp;CHAR(10)</f>
        <v xml:space="preserve">
</v>
      </c>
      <c r="T13" s="234" t="str">
        <f>IF(点検用!I9&lt;&gt;"",点検用!I9,"")&amp;CHAR(10)
&amp;IF(点検用!I10&lt;&gt;"",点検用!I10,"")&amp;CHAR(10)</f>
        <v xml:space="preserve">8
9
</v>
      </c>
    </row>
    <row r="14" spans="2:20" ht="31.15" customHeight="1">
      <c r="B14" s="190"/>
      <c r="C14" s="121" t="s">
        <v>74</v>
      </c>
      <c r="D14" s="10" t="s">
        <v>1</v>
      </c>
      <c r="E14" s="130"/>
      <c r="F14" s="10" t="s">
        <v>2</v>
      </c>
      <c r="G14" s="130"/>
      <c r="H14" s="10" t="s">
        <v>3</v>
      </c>
      <c r="I14" s="130"/>
      <c r="J14" s="10" t="s">
        <v>4</v>
      </c>
      <c r="K14" s="2" t="s">
        <v>18</v>
      </c>
      <c r="L14" s="131"/>
      <c r="M14" s="108" t="s">
        <v>163</v>
      </c>
      <c r="N14" s="186"/>
      <c r="O14" s="187"/>
      <c r="Q14" s="234" t="str">
        <f>IF(点検用!F10&lt;&gt;"",点検用!F10,"")&amp;CHAR(10)
&amp;IF(点検用!F11&lt;&gt;"",点検用!F11,"")&amp;CHAR(10)</f>
        <v xml:space="preserve">
</v>
      </c>
      <c r="R14" s="234" t="str">
        <f>IF(点検用!G10&lt;&gt;"",点検用!G10,"")&amp;CHAR(10)
&amp;IF(点検用!G11&lt;&gt;"",点検用!G11,"")&amp;CHAR(10)</f>
        <v xml:space="preserve">
</v>
      </c>
      <c r="S14" s="234" t="str">
        <f>IF(点検用!H10&lt;&gt;"",点検用!H10,"")&amp;CHAR(10)
&amp;IF(点検用!H11&lt;&gt;"",点検用!H11,"")&amp;CHAR(10)</f>
        <v xml:space="preserve">
</v>
      </c>
      <c r="T14" s="234" t="str">
        <f>IF(点検用!I10&lt;&gt;"",点検用!I10,"")&amp;CHAR(10)
&amp;IF(点検用!I11&lt;&gt;"",点検用!I11,"")&amp;CHAR(10)</f>
        <v xml:space="preserve">9
10
</v>
      </c>
    </row>
    <row r="15" spans="2:20" ht="30.75" customHeight="1">
      <c r="B15" s="190"/>
      <c r="C15" s="121" t="s">
        <v>19</v>
      </c>
      <c r="D15" s="8"/>
      <c r="E15" s="11" t="s">
        <v>85</v>
      </c>
      <c r="F15" s="11"/>
      <c r="G15" s="15"/>
      <c r="H15" s="11" t="s">
        <v>6</v>
      </c>
      <c r="I15" s="184"/>
      <c r="J15" s="184"/>
      <c r="K15" s="184"/>
      <c r="L15" s="184"/>
      <c r="M15" s="184"/>
      <c r="N15" s="184"/>
      <c r="O15" s="118" t="s">
        <v>7</v>
      </c>
      <c r="Q15" s="234" t="str">
        <f>IF(点検用!F11&lt;&gt;"",点検用!F11,"")&amp;CHAR(10)
&amp;IF(点検用!F12&lt;&gt;"",点検用!F12,"")&amp;CHAR(10)</f>
        <v xml:space="preserve">
</v>
      </c>
      <c r="R15" s="234" t="str">
        <f>IF(点検用!G11&lt;&gt;"",点検用!G11,"")&amp;CHAR(10)
&amp;IF(点検用!G12&lt;&gt;"",点検用!G12,"")&amp;CHAR(10)</f>
        <v xml:space="preserve">
</v>
      </c>
      <c r="S15" s="234" t="str">
        <f>IF(点検用!H11&lt;&gt;"",点検用!H11,"")&amp;CHAR(10)
&amp;IF(点検用!H12&lt;&gt;"",点検用!H12,"")&amp;CHAR(10)</f>
        <v xml:space="preserve">
</v>
      </c>
      <c r="T15" s="234" t="str">
        <f>IF(点検用!I11&lt;&gt;"",点検用!I11,"")&amp;CHAR(10)
&amp;IF(点検用!I12&lt;&gt;"",点検用!I12,"")&amp;CHAR(10)</f>
        <v xml:space="preserve">10
11
</v>
      </c>
    </row>
    <row r="16" spans="2:20" ht="30.75" customHeight="1">
      <c r="B16" s="190"/>
      <c r="C16" s="179" t="s">
        <v>20</v>
      </c>
      <c r="D16" s="192" t="s">
        <v>21</v>
      </c>
      <c r="E16" s="193"/>
      <c r="F16" s="194"/>
      <c r="G16" s="16"/>
      <c r="H16" s="17"/>
      <c r="I16" s="17"/>
      <c r="J16" s="17"/>
      <c r="K16" s="17"/>
      <c r="L16" s="17"/>
      <c r="M16" s="17"/>
      <c r="N16" s="17"/>
      <c r="O16" s="18"/>
      <c r="P16" s="253"/>
      <c r="Q16" s="234" t="str">
        <f>IF(点検用!F12&lt;&gt;"",点検用!F12,"")&amp;CHAR(10)
&amp;IF(点検用!F13&lt;&gt;"",点検用!F13,"")&amp;CHAR(10)</f>
        <v xml:space="preserve">
</v>
      </c>
      <c r="R16" s="234" t="str">
        <f>IF(点検用!G12&lt;&gt;"",点検用!G12,"")&amp;CHAR(10)
&amp;IF(点検用!G13&lt;&gt;"",点検用!G13,"")&amp;CHAR(10)</f>
        <v xml:space="preserve">
</v>
      </c>
      <c r="S16" s="234" t="str">
        <f>IF(点検用!H12&lt;&gt;"",点検用!H12,"")&amp;CHAR(10)
&amp;IF(点検用!H13&lt;&gt;"",点検用!H13,"")&amp;CHAR(10)</f>
        <v xml:space="preserve">
</v>
      </c>
      <c r="T16" s="234" t="str">
        <f>IF(点検用!I12&lt;&gt;"",点検用!I12,"")&amp;CHAR(10)
&amp;IF(点検用!I13&lt;&gt;"",点検用!I13,"")&amp;CHAR(10)</f>
        <v xml:space="preserve">11
12
</v>
      </c>
    </row>
    <row r="17" spans="2:20" ht="30.75" customHeight="1">
      <c r="B17" s="190"/>
      <c r="C17" s="180"/>
      <c r="D17" s="195"/>
      <c r="E17" s="196"/>
      <c r="F17" s="197"/>
      <c r="G17" s="19" t="s">
        <v>22</v>
      </c>
      <c r="H17" s="20" t="s">
        <v>23</v>
      </c>
      <c r="I17" s="20" t="s">
        <v>24</v>
      </c>
      <c r="J17" s="20" t="s">
        <v>25</v>
      </c>
      <c r="K17" s="20" t="s">
        <v>26</v>
      </c>
      <c r="L17" s="20" t="s">
        <v>27</v>
      </c>
      <c r="M17" s="20" t="s">
        <v>28</v>
      </c>
      <c r="N17" s="20" t="s">
        <v>29</v>
      </c>
      <c r="O17" s="21"/>
      <c r="P17" s="253"/>
      <c r="Q17" s="234" t="str">
        <f>IF(点検用!F13&lt;&gt;"",点検用!F13,"")&amp;CHAR(10)
&amp;IF(点検用!F14&lt;&gt;"",点検用!F14,"")&amp;CHAR(10)</f>
        <v xml:space="preserve">
</v>
      </c>
      <c r="R17" s="234" t="str">
        <f>IF(点検用!G13&lt;&gt;"",点検用!G13,"")&amp;CHAR(10)
&amp;IF(点検用!G14&lt;&gt;"",点検用!G14,"")&amp;CHAR(10)</f>
        <v xml:space="preserve">
</v>
      </c>
      <c r="S17" s="234" t="str">
        <f>IF(点検用!H13&lt;&gt;"",点検用!H13,"")&amp;CHAR(10)
&amp;IF(点検用!H14&lt;&gt;"",点検用!H14,"")&amp;CHAR(10)</f>
        <v xml:space="preserve">
</v>
      </c>
      <c r="T17" s="234" t="str">
        <f>IF(点検用!I13&lt;&gt;"",点検用!I13,"")&amp;CHAR(10)
&amp;IF(点検用!I14&lt;&gt;"",点検用!I14,"")&amp;CHAR(10)</f>
        <v xml:space="preserve">12
13
</v>
      </c>
    </row>
    <row r="18" spans="2:20" ht="30.75" customHeight="1">
      <c r="B18" s="190"/>
      <c r="C18" s="180"/>
      <c r="D18" s="198" t="s">
        <v>75</v>
      </c>
      <c r="E18" s="199"/>
      <c r="F18" s="200"/>
      <c r="G18" s="16"/>
      <c r="H18" s="17"/>
      <c r="I18" s="17"/>
      <c r="J18" s="17"/>
      <c r="K18" s="17"/>
      <c r="L18" s="17"/>
      <c r="M18" s="17"/>
      <c r="N18" s="17"/>
      <c r="O18" s="22"/>
      <c r="P18" s="253"/>
      <c r="Q18" s="234" t="str">
        <f>IF(点検用!F14&lt;&gt;"",点検用!F14,"")&amp;CHAR(10)
&amp;IF(点検用!F15&lt;&gt;"",点検用!F15,"")&amp;CHAR(10)</f>
        <v xml:space="preserve">
</v>
      </c>
      <c r="R18" s="234" t="str">
        <f>IF(点検用!G14&lt;&gt;"",点検用!G14,"")&amp;CHAR(10)
&amp;IF(点検用!G15&lt;&gt;"",点検用!G15,"")&amp;CHAR(10)</f>
        <v xml:space="preserve">
</v>
      </c>
      <c r="S18" s="234" t="str">
        <f>IF(点検用!H14&lt;&gt;"",点検用!H14,"")&amp;CHAR(10)
&amp;IF(点検用!H15&lt;&gt;"",点検用!H15,"")&amp;CHAR(10)</f>
        <v xml:space="preserve">
</v>
      </c>
      <c r="T18" s="234" t="str">
        <f>IF(点検用!I14&lt;&gt;"",点検用!I14,"")&amp;CHAR(10)
&amp;IF(点検用!I15&lt;&gt;"",点検用!I15,"")&amp;CHAR(10)</f>
        <v xml:space="preserve">13
14
</v>
      </c>
    </row>
    <row r="19" spans="2:20" ht="30.75" customHeight="1">
      <c r="B19" s="191"/>
      <c r="C19" s="181"/>
      <c r="D19" s="201"/>
      <c r="E19" s="202"/>
      <c r="F19" s="203"/>
      <c r="G19" s="19" t="s">
        <v>64</v>
      </c>
      <c r="H19" s="20" t="s">
        <v>65</v>
      </c>
      <c r="I19" s="20" t="s">
        <v>66</v>
      </c>
      <c r="J19" s="20" t="s">
        <v>67</v>
      </c>
      <c r="K19" s="20" t="s">
        <v>68</v>
      </c>
      <c r="L19" s="20" t="s">
        <v>69</v>
      </c>
      <c r="M19" s="20" t="s">
        <v>70</v>
      </c>
      <c r="N19" s="23"/>
      <c r="O19" s="24"/>
      <c r="P19" s="253"/>
      <c r="Q19" s="234" t="str">
        <f>IF(点検用!F15&lt;&gt;"",点検用!F15,"")&amp;CHAR(10)
&amp;IF(点検用!F16&lt;&gt;"",点検用!F16,"")&amp;CHAR(10)</f>
        <v xml:space="preserve">
</v>
      </c>
      <c r="R19" s="234" t="str">
        <f>IF(点検用!G15&lt;&gt;"",点検用!G15,"")&amp;CHAR(10)
&amp;IF(点検用!G16&lt;&gt;"",点検用!G16,"")&amp;CHAR(10)</f>
        <v xml:space="preserve">
</v>
      </c>
      <c r="S19" s="234" t="str">
        <f>IF(点検用!H15&lt;&gt;"",点検用!H15,"")&amp;CHAR(10)
&amp;IF(点検用!H16&lt;&gt;"",点検用!H16,"")&amp;CHAR(10)</f>
        <v xml:space="preserve">
</v>
      </c>
      <c r="T19" s="234" t="str">
        <f>IF(点検用!I15&lt;&gt;"",点検用!I15,"")&amp;CHAR(10)
&amp;IF(点検用!I16&lt;&gt;"",点検用!I16,"")&amp;CHAR(10)</f>
        <v xml:space="preserve">14
15
</v>
      </c>
    </row>
    <row r="20" spans="2:20" ht="30.75" customHeight="1">
      <c r="B20" s="170" t="s">
        <v>30</v>
      </c>
      <c r="C20" s="121" t="s">
        <v>31</v>
      </c>
      <c r="D20" s="10" t="s">
        <v>1</v>
      </c>
      <c r="E20" s="130"/>
      <c r="F20" s="10" t="s">
        <v>2</v>
      </c>
      <c r="G20" s="130"/>
      <c r="H20" s="10" t="s">
        <v>3</v>
      </c>
      <c r="I20" s="130"/>
      <c r="J20" s="10" t="s">
        <v>4</v>
      </c>
      <c r="K20" s="130"/>
      <c r="L20" s="10" t="s">
        <v>5</v>
      </c>
      <c r="M20" s="130"/>
      <c r="N20" s="7" t="s">
        <v>34</v>
      </c>
      <c r="O20" s="7"/>
      <c r="Q20" s="234" t="str">
        <f>IF(点検用!F16&lt;&gt;"",点検用!F16,"")&amp;CHAR(10)
&amp;IF(点検用!F17&lt;&gt;"",点検用!F17,"")&amp;CHAR(10)</f>
        <v xml:space="preserve">
</v>
      </c>
      <c r="R20" s="234" t="str">
        <f>IF(点検用!G16&lt;&gt;"",点検用!G16,"")&amp;CHAR(10)
&amp;IF(点検用!G17&lt;&gt;"",点検用!G17,"")&amp;CHAR(10)</f>
        <v xml:space="preserve">
</v>
      </c>
      <c r="S20" s="234" t="str">
        <f>IF(点検用!H16&lt;&gt;"",点検用!H16,"")&amp;CHAR(10)
&amp;IF(点検用!H17&lt;&gt;"",点検用!H17,"")&amp;CHAR(10)</f>
        <v xml:space="preserve">
</v>
      </c>
      <c r="T20" s="234" t="str">
        <f>IF(点検用!I16&lt;&gt;"",点検用!I16,"")&amp;CHAR(10)
&amp;IF(点検用!I17&lt;&gt;"",点検用!I17,"")&amp;CHAR(10)</f>
        <v xml:space="preserve">15
16
</v>
      </c>
    </row>
    <row r="21" spans="2:20" ht="30.75" customHeight="1">
      <c r="B21" s="170"/>
      <c r="C21" s="179" t="s">
        <v>32</v>
      </c>
      <c r="D21" s="25"/>
      <c r="E21" s="26" t="s">
        <v>35</v>
      </c>
      <c r="F21" s="12"/>
      <c r="G21" s="27"/>
      <c r="H21" s="26" t="s">
        <v>36</v>
      </c>
      <c r="I21" s="12"/>
      <c r="J21" s="27"/>
      <c r="K21" s="26" t="s">
        <v>39</v>
      </c>
      <c r="L21" s="27"/>
      <c r="M21" s="26" t="s">
        <v>37</v>
      </c>
      <c r="N21" s="12"/>
      <c r="O21" s="28"/>
      <c r="P21" s="254"/>
      <c r="Q21" s="234" t="str">
        <f>IF(点検用!F17&lt;&gt;"",点検用!F17,"")&amp;CHAR(10)
&amp;IF(点検用!F18&lt;&gt;"",点検用!F18,"")&amp;CHAR(10)</f>
        <v xml:space="preserve">
</v>
      </c>
      <c r="R21" s="234" t="str">
        <f>IF(点検用!G17&lt;&gt;"",点検用!G17,"")&amp;CHAR(10)
&amp;IF(点検用!G18&lt;&gt;"",点検用!G18,"")&amp;CHAR(10)</f>
        <v xml:space="preserve">
</v>
      </c>
      <c r="S21" s="234" t="str">
        <f>IF(点検用!H17&lt;&gt;"",点検用!H17,"")&amp;CHAR(10)
&amp;IF(点検用!H18&lt;&gt;"",点検用!H18,"")&amp;CHAR(10)</f>
        <v xml:space="preserve">
</v>
      </c>
      <c r="T21" s="234" t="str">
        <f>IF(点検用!I17&lt;&gt;"",点検用!I17,"")&amp;CHAR(10)
&amp;IF(点検用!I18&lt;&gt;"",点検用!I18,"")&amp;CHAR(10)</f>
        <v xml:space="preserve">16
17
</v>
      </c>
    </row>
    <row r="22" spans="2:20" ht="30.75" customHeight="1">
      <c r="B22" s="170"/>
      <c r="C22" s="180"/>
      <c r="D22" s="29"/>
      <c r="E22" s="30" t="s">
        <v>38</v>
      </c>
      <c r="F22" s="31"/>
      <c r="G22" s="32"/>
      <c r="H22" s="30" t="s">
        <v>40</v>
      </c>
      <c r="I22" s="33"/>
      <c r="J22" s="32"/>
      <c r="K22" s="30" t="s">
        <v>41</v>
      </c>
      <c r="L22" s="32"/>
      <c r="M22" s="30" t="s">
        <v>42</v>
      </c>
      <c r="N22" s="33"/>
      <c r="O22" s="34"/>
      <c r="P22" s="254"/>
      <c r="Q22" s="234" t="str">
        <f>IF(点検用!F18&lt;&gt;"",点検用!F18,"")&amp;CHAR(10)
&amp;IF(点検用!F19&lt;&gt;"",点検用!F19,"")&amp;CHAR(10)</f>
        <v xml:space="preserve">
</v>
      </c>
      <c r="R22" s="234" t="str">
        <f>IF(点検用!G18&lt;&gt;"",点検用!G18,"")&amp;CHAR(10)
&amp;IF(点検用!G19&lt;&gt;"",点検用!G19,"")&amp;CHAR(10)</f>
        <v xml:space="preserve">
</v>
      </c>
      <c r="S22" s="234" t="str">
        <f>IF(点検用!H18&lt;&gt;"",点検用!H18,"")&amp;CHAR(10)
&amp;IF(点検用!H19&lt;&gt;"",点検用!H19,"")&amp;CHAR(10)</f>
        <v xml:space="preserve">
</v>
      </c>
      <c r="T22" s="234" t="str">
        <f>IF(点検用!I18&lt;&gt;"",点検用!I18,"")&amp;CHAR(10)
&amp;IF(点検用!I19&lt;&gt;"",点検用!I19,"")&amp;CHAR(10)</f>
        <v xml:space="preserve">17
18
</v>
      </c>
    </row>
    <row r="23" spans="2:20" ht="30.75" customHeight="1">
      <c r="B23" s="170"/>
      <c r="C23" s="181"/>
      <c r="D23" s="35"/>
      <c r="E23" s="36" t="s">
        <v>72</v>
      </c>
      <c r="F23" s="14"/>
      <c r="G23" s="37"/>
      <c r="H23" s="60" t="s">
        <v>82</v>
      </c>
      <c r="I23" s="188"/>
      <c r="J23" s="188"/>
      <c r="K23" s="60" t="s">
        <v>246</v>
      </c>
      <c r="L23" s="60"/>
      <c r="M23" s="60"/>
      <c r="N23" s="60"/>
      <c r="O23" s="39"/>
      <c r="P23" s="254"/>
      <c r="Q23" s="234" t="str">
        <f>IF(点検用!F19&lt;&gt;"",点検用!F19,"")&amp;CHAR(10)
&amp;IF(点検用!F20&lt;&gt;"",点検用!F20,"")&amp;CHAR(10)</f>
        <v xml:space="preserve">
</v>
      </c>
      <c r="R23" s="234" t="str">
        <f>IF(点検用!G19&lt;&gt;"",点検用!G19,"")&amp;CHAR(10)
&amp;IF(点検用!G20&lt;&gt;"",点検用!G20,"")&amp;CHAR(10)</f>
        <v xml:space="preserve">
</v>
      </c>
      <c r="S23" s="234" t="str">
        <f>IF(点検用!H19&lt;&gt;"",点検用!H19,"")&amp;CHAR(10)
&amp;IF(点検用!H20&lt;&gt;"",点検用!H20,"")&amp;CHAR(10)</f>
        <v xml:space="preserve">
</v>
      </c>
      <c r="T23" s="234" t="str">
        <f>IF(点検用!I19&lt;&gt;"",点検用!I19,"")&amp;CHAR(10)
&amp;IF(点検用!I20&lt;&gt;"",点検用!I20,"")&amp;CHAR(10)</f>
        <v xml:space="preserve">18
19
</v>
      </c>
    </row>
    <row r="24" spans="2:20" ht="30.75" customHeight="1">
      <c r="B24" s="170"/>
      <c r="C24" s="175" t="s">
        <v>92</v>
      </c>
      <c r="D24" s="25"/>
      <c r="E24" s="26" t="s">
        <v>43</v>
      </c>
      <c r="F24" s="5"/>
      <c r="G24" s="26" t="s">
        <v>249</v>
      </c>
      <c r="H24" s="26"/>
      <c r="J24" s="26" t="s">
        <v>252</v>
      </c>
      <c r="L24" s="3" t="s">
        <v>256</v>
      </c>
      <c r="M24" s="40"/>
      <c r="N24" s="40"/>
      <c r="O24" s="41"/>
      <c r="P24" s="253"/>
      <c r="Q24" s="234" t="str">
        <f>IF(点検用!F20&lt;&gt;"",点検用!F20,"")&amp;CHAR(10)
&amp;IF(点検用!F21&lt;&gt;"",点検用!F21,"")&amp;CHAR(10)</f>
        <v xml:space="preserve">
</v>
      </c>
      <c r="R24" s="234" t="str">
        <f>IF(点検用!G20&lt;&gt;"",点検用!G20,"")&amp;CHAR(10)
&amp;IF(点検用!G21&lt;&gt;"",点検用!G21,"")&amp;CHAR(10)</f>
        <v xml:space="preserve">
</v>
      </c>
      <c r="S24" s="234" t="str">
        <f>IF(点検用!H20&lt;&gt;"",点検用!H20,"")&amp;CHAR(10)
&amp;IF(点検用!H21&lt;&gt;"",点検用!H21,"")&amp;CHAR(10)</f>
        <v xml:space="preserve">
</v>
      </c>
      <c r="T24" s="234" t="str">
        <f>IF(点検用!I20&lt;&gt;"",点検用!I20,"")&amp;CHAR(10)
&amp;IF(点検用!I21&lt;&gt;"",点検用!I21,"")&amp;CHAR(10)</f>
        <v xml:space="preserve">19
20
</v>
      </c>
    </row>
    <row r="25" spans="2:20" ht="30.75" customHeight="1">
      <c r="B25" s="170"/>
      <c r="C25" s="182"/>
      <c r="D25" s="29"/>
      <c r="E25" s="30" t="s">
        <v>44</v>
      </c>
      <c r="F25" s="5"/>
      <c r="G25" s="30" t="s">
        <v>250</v>
      </c>
      <c r="H25" s="30"/>
      <c r="J25" s="30" t="s">
        <v>253</v>
      </c>
      <c r="L25" s="3" t="s">
        <v>255</v>
      </c>
      <c r="M25" s="103"/>
      <c r="P25" s="253"/>
      <c r="Q25" s="234" t="str">
        <f>IF(点検用!F21&lt;&gt;"",点検用!F21,"")&amp;CHAR(10)
&amp;IF(点検用!F22&lt;&gt;"",点検用!F22,"")&amp;CHAR(10)</f>
        <v xml:space="preserve">
</v>
      </c>
      <c r="R25" s="234" t="str">
        <f>IF(点検用!G21&lt;&gt;"",点検用!G21,"")&amp;CHAR(10)
&amp;IF(点検用!G22&lt;&gt;"",点検用!G22,"")&amp;CHAR(10)</f>
        <v xml:space="preserve">
</v>
      </c>
      <c r="S25" s="234" t="str">
        <f>IF(点検用!H21&lt;&gt;"",点検用!H21,"")&amp;CHAR(10)
&amp;IF(点検用!H22&lt;&gt;"",点検用!H22,"")&amp;CHAR(10)</f>
        <v xml:space="preserve">
</v>
      </c>
      <c r="T25" s="234" t="str">
        <f>IF(点検用!I21&lt;&gt;"",点検用!I21,"")&amp;CHAR(10)
&amp;IF(点検用!I22&lt;&gt;"",点検用!I22,"")&amp;CHAR(10)</f>
        <v xml:space="preserve">20
21
</v>
      </c>
    </row>
    <row r="26" spans="2:20" ht="30.75" customHeight="1">
      <c r="B26" s="170"/>
      <c r="C26" s="176"/>
      <c r="D26" s="35"/>
      <c r="E26" s="36" t="s">
        <v>89</v>
      </c>
      <c r="F26" s="5"/>
      <c r="G26" s="111" t="s">
        <v>251</v>
      </c>
      <c r="J26" s="123" t="s">
        <v>254</v>
      </c>
      <c r="L26" s="3" t="s">
        <v>257</v>
      </c>
      <c r="M26" s="59" t="s">
        <v>6</v>
      </c>
      <c r="N26" s="132"/>
      <c r="O26" s="34" t="s">
        <v>61</v>
      </c>
      <c r="P26" s="253"/>
      <c r="Q26" s="234" t="str">
        <f>IF(点検用!F22&lt;&gt;"",点検用!F22,"")&amp;CHAR(10)
&amp;IF(点検用!F23&lt;&gt;"",点検用!F23,"")&amp;CHAR(10)</f>
        <v xml:space="preserve">
</v>
      </c>
      <c r="R26" s="234" t="str">
        <f>IF(点検用!G22&lt;&gt;"",点検用!G22,"")&amp;CHAR(10)
&amp;IF(点検用!G23&lt;&gt;"",点検用!G23,"")&amp;CHAR(10)</f>
        <v xml:space="preserve">
</v>
      </c>
      <c r="S26" s="234" t="str">
        <f>IF(点検用!H22&lt;&gt;"",点検用!H22,"")&amp;CHAR(10)
&amp;IF(点検用!H23&lt;&gt;"",点検用!H23,"")&amp;CHAR(10)</f>
        <v xml:space="preserve">
</v>
      </c>
      <c r="T26" s="234" t="str">
        <f>IF(点検用!I22&lt;&gt;"",点検用!I22,"")&amp;CHAR(10)
&amp;IF(点検用!I23&lt;&gt;"",点検用!I23,"")&amp;CHAR(10)</f>
        <v xml:space="preserve">21
22
</v>
      </c>
    </row>
    <row r="27" spans="2:20" ht="44.25" customHeight="1">
      <c r="B27" s="170"/>
      <c r="C27" s="112" t="s">
        <v>220</v>
      </c>
      <c r="D27" s="225"/>
      <c r="E27" s="226"/>
      <c r="F27" s="226"/>
      <c r="G27" s="226"/>
      <c r="H27" s="226"/>
      <c r="I27" s="226"/>
      <c r="J27" s="226"/>
      <c r="K27" s="226"/>
      <c r="L27" s="226"/>
      <c r="M27" s="226"/>
      <c r="N27" s="226"/>
      <c r="O27" s="227"/>
      <c r="P27" s="253"/>
      <c r="Q27" s="234" t="str">
        <f>IF(点検用!F23&lt;&gt;"",点検用!F23,"")&amp;CHAR(10)
&amp;IF(点検用!F24&lt;&gt;"",点検用!F24,"")&amp;CHAR(10)</f>
        <v xml:space="preserve">
</v>
      </c>
      <c r="R27" s="234" t="str">
        <f>IF(点検用!G23&lt;&gt;"",点検用!G23,"")&amp;CHAR(10)
&amp;IF(点検用!G24&lt;&gt;"",点検用!G24,"")&amp;CHAR(10)</f>
        <v xml:space="preserve">
</v>
      </c>
      <c r="S27" s="234" t="str">
        <f>IF(点検用!H23&lt;&gt;"",点検用!H23,"")&amp;CHAR(10)
&amp;IF(点検用!H24&lt;&gt;"",点検用!H24,"")&amp;CHAR(10)</f>
        <v xml:space="preserve">
</v>
      </c>
      <c r="T27" s="234" t="str">
        <f>IF(点検用!I23&lt;&gt;"",点検用!I23,"")&amp;CHAR(10)
&amp;IF(点検用!I24&lt;&gt;"",点検用!I24,"")&amp;CHAR(10)</f>
        <v xml:space="preserve">22
23
</v>
      </c>
    </row>
    <row r="28" spans="2:20" ht="21.95" customHeight="1">
      <c r="B28" s="170"/>
      <c r="C28" s="114" t="str">
        <f>IF(集計入力用!B5=5,"薬品名","")</f>
        <v/>
      </c>
      <c r="D28" s="228"/>
      <c r="E28" s="229"/>
      <c r="F28" s="229"/>
      <c r="G28" s="229"/>
      <c r="H28" s="229"/>
      <c r="I28" s="229"/>
      <c r="J28" s="229"/>
      <c r="K28" s="229"/>
      <c r="L28" s="229"/>
      <c r="M28" s="229"/>
      <c r="N28" s="229"/>
      <c r="O28" s="230"/>
      <c r="P28" s="253"/>
      <c r="Q28" s="234" t="str">
        <f>IF(点検用!F24&lt;&gt;"",点検用!F24,"")&amp;CHAR(10)
&amp;IF(点検用!F25&lt;&gt;"",点検用!F25,"")&amp;CHAR(10)</f>
        <v xml:space="preserve">
</v>
      </c>
      <c r="R28" s="234" t="str">
        <f>IF(点検用!G24&lt;&gt;"",点検用!G24,"")&amp;CHAR(10)
&amp;IF(点検用!G25&lt;&gt;"",点検用!G25,"")&amp;CHAR(10)</f>
        <v xml:space="preserve">
</v>
      </c>
      <c r="S28" s="234" t="str">
        <f>IF(点検用!H24&lt;&gt;"",点検用!H24,"")&amp;CHAR(10)
&amp;IF(点検用!H25&lt;&gt;"",点検用!H25,"")&amp;CHAR(10)</f>
        <v xml:space="preserve">
</v>
      </c>
      <c r="T28" s="234" t="str">
        <f>IF(点検用!I24&lt;&gt;"",点検用!I24,"")&amp;CHAR(10)
&amp;IF(点検用!I25&lt;&gt;"",点検用!I25,"")&amp;CHAR(10)</f>
        <v xml:space="preserve">23
24
</v>
      </c>
    </row>
    <row r="29" spans="2:20" ht="21.95" customHeight="1">
      <c r="B29" s="170"/>
      <c r="C29" s="142"/>
      <c r="D29" s="228"/>
      <c r="E29" s="229"/>
      <c r="F29" s="229"/>
      <c r="G29" s="229"/>
      <c r="H29" s="229"/>
      <c r="I29" s="229"/>
      <c r="J29" s="229"/>
      <c r="K29" s="229"/>
      <c r="L29" s="229"/>
      <c r="M29" s="229"/>
      <c r="N29" s="229"/>
      <c r="O29" s="230"/>
      <c r="P29" s="253"/>
      <c r="Q29" s="234" t="str">
        <f>IF(点検用!F25&lt;&gt;"",点検用!F25,"")&amp;CHAR(10)
&amp;IF(点検用!F26&lt;&gt;"",点検用!F26,"")&amp;CHAR(10)</f>
        <v xml:space="preserve">
</v>
      </c>
      <c r="R29" s="234" t="str">
        <f>IF(点検用!G25&lt;&gt;"",点検用!G25,"")&amp;CHAR(10)
&amp;IF(点検用!G26&lt;&gt;"",点検用!G26,"")&amp;CHAR(10)</f>
        <v xml:space="preserve">
</v>
      </c>
      <c r="S29" s="234" t="str">
        <f>IF(点検用!H25&lt;&gt;"",点検用!H25,"")&amp;CHAR(10)
&amp;IF(点検用!H26&lt;&gt;"",点検用!H26,"")&amp;CHAR(10)</f>
        <v xml:space="preserve">
</v>
      </c>
      <c r="T29" s="234" t="str">
        <f>IF(点検用!I25&lt;&gt;"",点検用!I25,"")&amp;CHAR(10)
&amp;IF(点検用!I26&lt;&gt;"",点検用!I26,"")&amp;CHAR(10)</f>
        <v xml:space="preserve">24
25
</v>
      </c>
    </row>
    <row r="30" spans="2:20" ht="21.95" customHeight="1">
      <c r="B30" s="170"/>
      <c r="C30" s="114" t="str">
        <f>IF(集計入力用!B5=5,"効果","")</f>
        <v/>
      </c>
      <c r="D30" s="228"/>
      <c r="E30" s="229"/>
      <c r="F30" s="229"/>
      <c r="G30" s="229"/>
      <c r="H30" s="229"/>
      <c r="I30" s="229"/>
      <c r="J30" s="229"/>
      <c r="K30" s="229"/>
      <c r="L30" s="229"/>
      <c r="M30" s="229"/>
      <c r="N30" s="229"/>
      <c r="O30" s="230"/>
      <c r="P30" s="253"/>
      <c r="Q30" s="234" t="str">
        <f>IF(点検用!F26&lt;&gt;"",点検用!F26,"")&amp;CHAR(10)
&amp;IF(点検用!F27&lt;&gt;"",点検用!F27,"")&amp;CHAR(10)</f>
        <v xml:space="preserve">
</v>
      </c>
      <c r="R30" s="234" t="str">
        <f>IF(点検用!G26&lt;&gt;"",点検用!G26,"")&amp;CHAR(10)
&amp;IF(点検用!G27&lt;&gt;"",点検用!G27,"")&amp;CHAR(10)</f>
        <v xml:space="preserve">
</v>
      </c>
      <c r="S30" s="234" t="str">
        <f>IF(点検用!H26&lt;&gt;"",点検用!H26,"")&amp;CHAR(10)
&amp;IF(点検用!H27&lt;&gt;"",点検用!H27,"")&amp;CHAR(10)</f>
        <v xml:space="preserve">
</v>
      </c>
      <c r="T30" s="234" t="str">
        <f>IF(点検用!I26&lt;&gt;"",点検用!I26,"")&amp;CHAR(10)
&amp;IF(点検用!I27&lt;&gt;"",点検用!I27,"")&amp;CHAR(10)</f>
        <v xml:space="preserve">25
26
</v>
      </c>
    </row>
    <row r="31" spans="2:20" ht="21.95" customHeight="1">
      <c r="B31" s="170"/>
      <c r="C31" s="143"/>
      <c r="D31" s="231"/>
      <c r="E31" s="232"/>
      <c r="F31" s="232"/>
      <c r="G31" s="232"/>
      <c r="H31" s="232"/>
      <c r="I31" s="232"/>
      <c r="J31" s="232"/>
      <c r="K31" s="232"/>
      <c r="L31" s="232"/>
      <c r="M31" s="232"/>
      <c r="N31" s="232"/>
      <c r="O31" s="233"/>
      <c r="P31" s="253"/>
      <c r="Q31" s="234" t="str">
        <f>IF(点検用!F27&lt;&gt;"",点検用!F27,"")&amp;CHAR(10)
&amp;IF(点検用!F28&lt;&gt;"",点検用!F28,"")&amp;CHAR(10)</f>
        <v xml:space="preserve">
</v>
      </c>
      <c r="R31" s="234" t="str">
        <f>IF(点検用!G27&lt;&gt;"",点検用!G27,"")&amp;CHAR(10)
&amp;IF(点検用!G28&lt;&gt;"",点検用!G28,"")&amp;CHAR(10)</f>
        <v xml:space="preserve">
</v>
      </c>
      <c r="S31" s="234" t="str">
        <f>IF(点検用!H27&lt;&gt;"",点検用!H27,"")&amp;CHAR(10)
&amp;IF(点検用!H28&lt;&gt;"",点検用!H28,"")&amp;CHAR(10)</f>
        <v xml:space="preserve">
</v>
      </c>
      <c r="T31" s="234" t="str">
        <f>IF(点検用!I27&lt;&gt;"",点検用!I27,"")&amp;CHAR(10)
&amp;IF(点検用!I28&lt;&gt;"",点検用!I28,"")&amp;CHAR(10)</f>
        <v xml:space="preserve">26
27
</v>
      </c>
    </row>
    <row r="32" spans="2:20" ht="38.450000000000003" customHeight="1">
      <c r="B32" s="170"/>
      <c r="C32" s="115" t="s">
        <v>33</v>
      </c>
      <c r="D32" s="183"/>
      <c r="E32" s="184"/>
      <c r="F32" s="184"/>
      <c r="G32" s="184"/>
      <c r="H32" s="184"/>
      <c r="I32" s="184"/>
      <c r="J32" s="184"/>
      <c r="K32" s="184"/>
      <c r="L32" s="184"/>
      <c r="M32" s="184"/>
      <c r="N32" s="184"/>
      <c r="O32" s="185"/>
      <c r="Q32" s="234" t="str">
        <f>IF(点検用!F28&lt;&gt;"",点検用!F28,"")&amp;CHAR(10)
&amp;IF(点検用!F29&lt;&gt;"",点検用!F29,"")&amp;CHAR(10)</f>
        <v xml:space="preserve">
FALSE
</v>
      </c>
      <c r="R32" s="234" t="str">
        <f>IF(点検用!G28&lt;&gt;"",点検用!G28,"")&amp;CHAR(10)
&amp;IF(点検用!G29&lt;&gt;"",点検用!G29,"")&amp;CHAR(10)</f>
        <v xml:space="preserve">
FALSE
</v>
      </c>
      <c r="S32" s="234" t="str">
        <f>IF(点検用!H28&lt;&gt;"",点検用!H28,"")&amp;CHAR(10)
&amp;IF(点検用!H29&lt;&gt;"",点検用!H29,"")&amp;CHAR(10)</f>
        <v xml:space="preserve">
FALSE
</v>
      </c>
      <c r="T32" s="234" t="str">
        <f>IF(点検用!I28&lt;&gt;"",点検用!I28,"")&amp;CHAR(10)
&amp;IF(点検用!I29&lt;&gt;"",点検用!I29,"")&amp;CHAR(10)</f>
        <v xml:space="preserve">27
28
</v>
      </c>
    </row>
    <row r="33" spans="2:20" ht="130.15" customHeight="1">
      <c r="B33" s="170" t="s">
        <v>46</v>
      </c>
      <c r="C33" s="115" t="s">
        <v>47</v>
      </c>
      <c r="D33" s="155"/>
      <c r="E33" s="156"/>
      <c r="F33" s="156"/>
      <c r="G33" s="156"/>
      <c r="H33" s="156"/>
      <c r="I33" s="156"/>
      <c r="J33" s="156"/>
      <c r="K33" s="156"/>
      <c r="L33" s="156"/>
      <c r="M33" s="156"/>
      <c r="N33" s="156"/>
      <c r="O33" s="157"/>
      <c r="Q33" s="234" t="str">
        <f>IF(点検用!F29&lt;&gt;"",点検用!F29,"")&amp;CHAR(10)
&amp;IF(点検用!F30&lt;&gt;"",点検用!F30,"")&amp;CHAR(10)</f>
        <v xml:space="preserve">FALSE
</v>
      </c>
      <c r="R33" s="234" t="str">
        <f>IF(点検用!G29&lt;&gt;"",点検用!G29,"")&amp;CHAR(10)
&amp;IF(点検用!G30&lt;&gt;"",点検用!G30,"")&amp;CHAR(10)</f>
        <v xml:space="preserve">FALSE
</v>
      </c>
      <c r="S33" s="234" t="str">
        <f>IF(点検用!H29&lt;&gt;"",点検用!H29,"")&amp;CHAR(10)
&amp;IF(点検用!H30&lt;&gt;"",点検用!H30,"")&amp;CHAR(10)</f>
        <v xml:space="preserve">FALSE
</v>
      </c>
      <c r="T33" s="234" t="str">
        <f>IF(点検用!I29&lt;&gt;"",点検用!I29,"")&amp;CHAR(10)
&amp;IF(点検用!I30&lt;&gt;"",点検用!I30,"")&amp;CHAR(10)</f>
        <v xml:space="preserve">28
29
</v>
      </c>
    </row>
    <row r="34" spans="2:20" ht="37.5" customHeight="1">
      <c r="B34" s="170"/>
      <c r="C34" s="115" t="s">
        <v>48</v>
      </c>
      <c r="D34" s="37"/>
      <c r="E34" s="60" t="s">
        <v>94</v>
      </c>
      <c r="F34" s="37"/>
      <c r="G34" s="55"/>
      <c r="H34" s="37"/>
      <c r="I34" s="62" t="s">
        <v>91</v>
      </c>
      <c r="J34" s="37"/>
      <c r="K34" s="55" t="s">
        <v>50</v>
      </c>
      <c r="L34" s="37"/>
      <c r="M34" s="60" t="s">
        <v>90</v>
      </c>
      <c r="N34" s="133"/>
      <c r="O34" s="61" t="s">
        <v>7</v>
      </c>
      <c r="Q34" s="234" t="str">
        <f>IF(点検用!F30&lt;&gt;"",点検用!F30,"")&amp;CHAR(10)
&amp;IF(点検用!F31&lt;&gt;"",点検用!F31,"")&amp;CHAR(10)</f>
        <v xml:space="preserve">
</v>
      </c>
      <c r="R34" s="234" t="str">
        <f>IF(点検用!G30&lt;&gt;"",点検用!G30,"")&amp;CHAR(10)
&amp;IF(点検用!G31&lt;&gt;"",点検用!G31,"")&amp;CHAR(10)</f>
        <v xml:space="preserve">
</v>
      </c>
      <c r="S34" s="234" t="str">
        <f>IF(点検用!H30&lt;&gt;"",点検用!H30,"")&amp;CHAR(10)
&amp;IF(点検用!H31&lt;&gt;"",点検用!H31,"")&amp;CHAR(10)</f>
        <v xml:space="preserve">
</v>
      </c>
      <c r="T34" s="234" t="str">
        <f>IF(点検用!I30&lt;&gt;"",点検用!I30,"")&amp;CHAR(10)
&amp;IF(点検用!I31&lt;&gt;"",点検用!I31,"")&amp;CHAR(10)</f>
        <v xml:space="preserve">29
30
</v>
      </c>
    </row>
    <row r="35" spans="2:20" ht="30.75" customHeight="1">
      <c r="B35" s="170"/>
      <c r="C35" s="115" t="s">
        <v>49</v>
      </c>
      <c r="D35" s="153" t="s">
        <v>51</v>
      </c>
      <c r="E35" s="154"/>
      <c r="F35" s="155"/>
      <c r="G35" s="156"/>
      <c r="H35" s="156"/>
      <c r="I35" s="157"/>
      <c r="J35" s="201" t="s">
        <v>84</v>
      </c>
      <c r="K35" s="235"/>
      <c r="L35" s="155"/>
      <c r="M35" s="156"/>
      <c r="N35" s="156"/>
      <c r="O35" s="157"/>
      <c r="Q35" s="234" t="str">
        <f>IF(点検用!F31&lt;&gt;"",点検用!F31,"")&amp;CHAR(10)
&amp;IF(点検用!F32&lt;&gt;"",点検用!F32,"")&amp;CHAR(10)</f>
        <v xml:space="preserve">
</v>
      </c>
      <c r="R35" s="234" t="str">
        <f>IF(点検用!G31&lt;&gt;"",点検用!G31,"")&amp;CHAR(10)
&amp;IF(点検用!G32&lt;&gt;"",点検用!G32,"")&amp;CHAR(10)</f>
        <v xml:space="preserve">
</v>
      </c>
      <c r="S35" s="234" t="str">
        <f>IF(点検用!H31&lt;&gt;"",点検用!H31,"")&amp;CHAR(10)
&amp;IF(点検用!H32&lt;&gt;"",点検用!H32,"")&amp;CHAR(10)</f>
        <v xml:space="preserve">
</v>
      </c>
      <c r="T35" s="234" t="str">
        <f>IF(点検用!I31&lt;&gt;"",点検用!I31,"")&amp;CHAR(10)
&amp;IF(点検用!I32&lt;&gt;"",点検用!I32,"")&amp;CHAR(10)</f>
        <v xml:space="preserve">30
31
</v>
      </c>
    </row>
    <row r="36" spans="2:20" ht="30.75" customHeight="1">
      <c r="B36" s="170"/>
      <c r="C36" s="115" t="s">
        <v>71</v>
      </c>
      <c r="D36" s="236"/>
      <c r="E36" s="237"/>
      <c r="F36" s="237"/>
      <c r="G36" s="237"/>
      <c r="H36" s="237"/>
      <c r="I36" s="237"/>
      <c r="J36" s="237"/>
      <c r="K36" s="237"/>
      <c r="L36" s="237"/>
      <c r="M36" s="237"/>
      <c r="N36" s="237"/>
      <c r="O36" s="238"/>
      <c r="Q36" s="234" t="str">
        <f>IF(点検用!F32&lt;&gt;"",点検用!F32,"")&amp;CHAR(10)
&amp;IF(点検用!F33&lt;&gt;"",点検用!F33,"")&amp;CHAR(10)</f>
        <v xml:space="preserve">
</v>
      </c>
      <c r="R36" s="234" t="str">
        <f>IF(点検用!G32&lt;&gt;"",点検用!G32,"")&amp;CHAR(10)
&amp;IF(点検用!G33&lt;&gt;"",点検用!G33,"")&amp;CHAR(10)</f>
        <v xml:space="preserve">
</v>
      </c>
      <c r="S36" s="234" t="str">
        <f>IF(点検用!H32&lt;&gt;"",点検用!H32,"")&amp;CHAR(10)
&amp;IF(点検用!H33&lt;&gt;"",点検用!H33,"")&amp;CHAR(10)</f>
        <v xml:space="preserve">
</v>
      </c>
      <c r="T36" s="234" t="str">
        <f>IF(点検用!I32&lt;&gt;"",点検用!I32,"")&amp;CHAR(10)
&amp;IF(点検用!I33&lt;&gt;"",点検用!I33,"")&amp;CHAR(10)</f>
        <v xml:space="preserve">31
32
</v>
      </c>
    </row>
    <row r="37" spans="2:20" ht="30.75" customHeight="1">
      <c r="B37" s="170"/>
      <c r="C37" s="175" t="s">
        <v>63</v>
      </c>
      <c r="D37" s="27"/>
      <c r="E37" s="26" t="s">
        <v>83</v>
      </c>
      <c r="F37" s="27"/>
      <c r="G37" s="116" t="s">
        <v>88</v>
      </c>
      <c r="H37" s="116"/>
      <c r="I37" s="27"/>
      <c r="J37" s="26" t="s">
        <v>151</v>
      </c>
      <c r="K37" s="134"/>
      <c r="L37" s="26" t="s">
        <v>152</v>
      </c>
      <c r="M37" s="12" t="s">
        <v>154</v>
      </c>
      <c r="N37" s="45"/>
      <c r="O37" s="117"/>
      <c r="P37" s="253"/>
      <c r="Q37" s="234" t="str">
        <f>IF(点検用!F33&lt;&gt;"",点検用!F33,"")&amp;CHAR(10)
&amp;IF(点検用!F34&lt;&gt;"",点検用!F34,"")&amp;CHAR(10)</f>
        <v xml:space="preserve">
</v>
      </c>
      <c r="R37" s="234" t="str">
        <f>IF(点検用!G33&lt;&gt;"",点検用!G33,"")&amp;CHAR(10)
&amp;IF(点検用!G34&lt;&gt;"",点検用!G34,"")&amp;CHAR(10)</f>
        <v xml:space="preserve">
</v>
      </c>
      <c r="S37" s="234" t="str">
        <f>IF(点検用!H33&lt;&gt;"",点検用!H33,"")&amp;CHAR(10)
&amp;IF(点検用!H34&lt;&gt;"",点検用!H34,"")&amp;CHAR(10)</f>
        <v xml:space="preserve">
</v>
      </c>
      <c r="T37" s="234" t="str">
        <f>IF(点検用!I33&lt;&gt;"",点検用!I33,"")&amp;CHAR(10)
&amp;IF(点検用!I34&lt;&gt;"",点検用!I34,"")&amp;CHAR(10)</f>
        <v xml:space="preserve">32
33
</v>
      </c>
    </row>
    <row r="38" spans="2:20" ht="30.75" customHeight="1">
      <c r="B38" s="170"/>
      <c r="C38" s="176"/>
      <c r="D38" s="35"/>
      <c r="E38" s="48" t="s">
        <v>153</v>
      </c>
      <c r="F38" s="37"/>
      <c r="G38" s="111" t="s">
        <v>156</v>
      </c>
      <c r="H38" s="104"/>
      <c r="I38" s="38"/>
      <c r="J38" s="48" t="s">
        <v>155</v>
      </c>
      <c r="K38" s="135"/>
      <c r="L38" s="111" t="s">
        <v>152</v>
      </c>
      <c r="M38" s="111" t="s">
        <v>6</v>
      </c>
      <c r="N38" s="136"/>
      <c r="O38" s="61" t="s">
        <v>152</v>
      </c>
      <c r="P38" s="253"/>
      <c r="Q38" s="234" t="str">
        <f>IF(点検用!F34&lt;&gt;"",点検用!F34,"")&amp;CHAR(10)
&amp;IF(点検用!F35&lt;&gt;"",点検用!F35,"")&amp;CHAR(10)</f>
        <v xml:space="preserve">
</v>
      </c>
      <c r="R38" s="234" t="str">
        <f>IF(点検用!G34&lt;&gt;"",点検用!G34,"")&amp;CHAR(10)
&amp;IF(点検用!G35&lt;&gt;"",点検用!G35,"")&amp;CHAR(10)</f>
        <v xml:space="preserve">
</v>
      </c>
      <c r="S38" s="234" t="str">
        <f>IF(点検用!H34&lt;&gt;"",点検用!H34,"")&amp;CHAR(10)
&amp;IF(点検用!H35&lt;&gt;"",点検用!H35,"")&amp;CHAR(10)</f>
        <v xml:space="preserve">
</v>
      </c>
      <c r="T38" s="234" t="str">
        <f>IF(点検用!I34&lt;&gt;"",点検用!I34,"")&amp;CHAR(10)
&amp;IF(点検用!I35&lt;&gt;"",点検用!I35,"")&amp;CHAR(10)</f>
        <v xml:space="preserve">33
34
</v>
      </c>
    </row>
    <row r="39" spans="2:20" ht="31.15" customHeight="1">
      <c r="B39" s="170"/>
      <c r="C39" s="113" t="s">
        <v>73</v>
      </c>
      <c r="D39" s="239"/>
      <c r="E39" s="240"/>
      <c r="F39" s="240"/>
      <c r="G39" s="240"/>
      <c r="H39" s="240"/>
      <c r="I39" s="240"/>
      <c r="J39" s="240"/>
      <c r="K39" s="240"/>
      <c r="L39" s="240"/>
      <c r="M39" s="240"/>
      <c r="N39" s="240"/>
      <c r="O39" s="241"/>
      <c r="Q39" s="234" t="str">
        <f>IF(点検用!F35&lt;&gt;"",点検用!F35,"")&amp;CHAR(10)
&amp;IF(点検用!F36&lt;&gt;"",点検用!F36,"")&amp;CHAR(10)</f>
        <v xml:space="preserve">
</v>
      </c>
      <c r="R39" s="234" t="str">
        <f>IF(点検用!G35&lt;&gt;"",点検用!G35,"")&amp;CHAR(10)
&amp;IF(点検用!G36&lt;&gt;"",点検用!G36,"")&amp;CHAR(10)</f>
        <v xml:space="preserve">
</v>
      </c>
      <c r="S39" s="234" t="str">
        <f>IF(点検用!H35&lt;&gt;"",点検用!H35,"")&amp;CHAR(10)
&amp;IF(点検用!H36&lt;&gt;"",点検用!H36,"")&amp;CHAR(10)</f>
        <v xml:space="preserve">
</v>
      </c>
      <c r="T39" s="234" t="str">
        <f>IF(点検用!I35&lt;&gt;"",点検用!I35,"")&amp;CHAR(10)
&amp;IF(点検用!I36&lt;&gt;"",点検用!I36,"")&amp;CHAR(10)</f>
        <v xml:space="preserve">34
35
</v>
      </c>
    </row>
    <row r="40" spans="2:20" ht="82.9" customHeight="1">
      <c r="B40" s="205" t="s">
        <v>52</v>
      </c>
      <c r="C40" s="115" t="s">
        <v>53</v>
      </c>
      <c r="D40" s="155"/>
      <c r="E40" s="156"/>
      <c r="F40" s="156"/>
      <c r="G40" s="156"/>
      <c r="H40" s="156"/>
      <c r="I40" s="156"/>
      <c r="J40" s="156"/>
      <c r="K40" s="156"/>
      <c r="L40" s="156"/>
      <c r="M40" s="156"/>
      <c r="N40" s="156"/>
      <c r="O40" s="157"/>
      <c r="Q40" s="234" t="str">
        <f>IF(点検用!F36&lt;&gt;"",点検用!F36,"")&amp;CHAR(10)
&amp;IF(点検用!F37&lt;&gt;"",点検用!F37,"")&amp;CHAR(10)</f>
        <v xml:space="preserve">
</v>
      </c>
      <c r="R40" s="234" t="str">
        <f>IF(点検用!G36&lt;&gt;"",点検用!G36,"")&amp;CHAR(10)
&amp;IF(点検用!G37&lt;&gt;"",点検用!G37,"")&amp;CHAR(10)</f>
        <v xml:space="preserve">
</v>
      </c>
      <c r="S40" s="234" t="str">
        <f>IF(点検用!H36&lt;&gt;"",点検用!H36,"")&amp;CHAR(10)
&amp;IF(点検用!H37&lt;&gt;"",点検用!H37,"")&amp;CHAR(10)</f>
        <v xml:space="preserve">
</v>
      </c>
      <c r="T40" s="234" t="str">
        <f>IF(点検用!I36&lt;&gt;"",点検用!I36,"")&amp;CHAR(10)
&amp;IF(点検用!I37&lt;&gt;"",点検用!I37,"")&amp;CHAR(10)</f>
        <v xml:space="preserve">35
36
</v>
      </c>
    </row>
    <row r="41" spans="2:20" ht="36.6" customHeight="1">
      <c r="B41" s="206"/>
      <c r="C41" s="175" t="s">
        <v>54</v>
      </c>
      <c r="D41" s="209" t="s">
        <v>77</v>
      </c>
      <c r="E41" s="154"/>
      <c r="F41" s="8"/>
      <c r="G41" s="50" t="s">
        <v>55</v>
      </c>
      <c r="H41" s="15"/>
      <c r="I41" s="50" t="s">
        <v>62</v>
      </c>
      <c r="J41" s="11"/>
      <c r="K41" s="15"/>
      <c r="L41" s="50" t="s">
        <v>6</v>
      </c>
      <c r="M41" s="156"/>
      <c r="N41" s="156"/>
      <c r="O41" s="42" t="s">
        <v>7</v>
      </c>
    </row>
    <row r="42" spans="2:20" ht="36.6" customHeight="1">
      <c r="B42" s="206"/>
      <c r="C42" s="176"/>
      <c r="D42" s="209" t="s">
        <v>78</v>
      </c>
      <c r="E42" s="210"/>
      <c r="F42" s="10" t="s">
        <v>1</v>
      </c>
      <c r="G42" s="130"/>
      <c r="H42" s="10" t="s">
        <v>2</v>
      </c>
      <c r="I42" s="130"/>
      <c r="J42" s="10" t="s">
        <v>3</v>
      </c>
      <c r="K42" s="130"/>
      <c r="L42" s="10" t="s">
        <v>4</v>
      </c>
      <c r="M42" s="204"/>
      <c r="N42" s="168"/>
      <c r="O42" s="169"/>
    </row>
    <row r="43" spans="2:20" ht="30" customHeight="1">
      <c r="B43" s="206"/>
      <c r="C43" s="175" t="s">
        <v>93</v>
      </c>
      <c r="D43" s="25"/>
      <c r="E43" s="26" t="s">
        <v>56</v>
      </c>
      <c r="F43" s="12"/>
      <c r="G43" s="43"/>
      <c r="H43" s="44" t="s">
        <v>57</v>
      </c>
      <c r="J43" s="102"/>
      <c r="K43" s="45" t="s">
        <v>157</v>
      </c>
      <c r="L43" s="43"/>
      <c r="M43" s="44" t="s">
        <v>45</v>
      </c>
      <c r="N43" s="46"/>
      <c r="O43" s="47"/>
      <c r="P43" s="253"/>
    </row>
    <row r="44" spans="2:20" ht="30.75" customHeight="1">
      <c r="B44" s="206"/>
      <c r="C44" s="176"/>
      <c r="D44" s="13"/>
      <c r="E44" s="14" t="s">
        <v>76</v>
      </c>
      <c r="F44" s="136"/>
      <c r="G44" s="14" t="s">
        <v>7</v>
      </c>
      <c r="H44" s="123" t="s">
        <v>58</v>
      </c>
      <c r="I44" s="138"/>
      <c r="J44" s="124" t="s">
        <v>169</v>
      </c>
      <c r="K44" s="208" t="s">
        <v>158</v>
      </c>
      <c r="L44" s="208"/>
      <c r="M44" s="139" t="s">
        <v>59</v>
      </c>
      <c r="N44" s="137"/>
      <c r="O44" s="49" t="s">
        <v>7</v>
      </c>
      <c r="P44" s="253"/>
    </row>
    <row r="45" spans="2:20" ht="40.5" customHeight="1">
      <c r="B45" s="207"/>
      <c r="C45" s="115" t="s">
        <v>87</v>
      </c>
      <c r="D45" s="155"/>
      <c r="E45" s="156"/>
      <c r="F45" s="156"/>
      <c r="G45" s="156"/>
      <c r="H45" s="156"/>
      <c r="I45" s="156"/>
      <c r="J45" s="156"/>
      <c r="K45" s="156"/>
      <c r="L45" s="156"/>
      <c r="M45" s="156"/>
      <c r="N45" s="156"/>
      <c r="O45" s="157"/>
    </row>
    <row r="46" spans="2:20" ht="16.5" customHeight="1">
      <c r="B46" s="211" t="s">
        <v>79</v>
      </c>
      <c r="C46" s="212"/>
      <c r="D46" s="213"/>
      <c r="E46" s="217" t="s">
        <v>60</v>
      </c>
      <c r="F46" s="218"/>
      <c r="G46" s="218"/>
      <c r="H46" s="218"/>
      <c r="I46" s="218"/>
      <c r="J46" s="218"/>
      <c r="K46" s="218"/>
      <c r="L46" s="218"/>
      <c r="M46" s="218"/>
      <c r="N46" s="218"/>
      <c r="O46" s="219"/>
    </row>
    <row r="47" spans="2:20" ht="198.6" customHeight="1">
      <c r="B47" s="214"/>
      <c r="C47" s="215"/>
      <c r="D47" s="216"/>
      <c r="E47" s="220"/>
      <c r="F47" s="221"/>
      <c r="G47" s="221"/>
      <c r="H47" s="221"/>
      <c r="I47" s="221"/>
      <c r="J47" s="221"/>
      <c r="K47" s="221"/>
      <c r="L47" s="221"/>
      <c r="M47" s="221"/>
      <c r="N47" s="221"/>
      <c r="O47" s="222"/>
    </row>
    <row r="48" spans="2:20" ht="16.5" customHeight="1">
      <c r="B48" s="211" t="s">
        <v>80</v>
      </c>
      <c r="C48" s="212"/>
      <c r="D48" s="213"/>
      <c r="E48" s="217" t="s">
        <v>60</v>
      </c>
      <c r="F48" s="218"/>
      <c r="G48" s="218"/>
      <c r="H48" s="218"/>
      <c r="I48" s="218"/>
      <c r="J48" s="218"/>
      <c r="K48" s="218"/>
      <c r="L48" s="218"/>
      <c r="M48" s="218"/>
      <c r="N48" s="218"/>
      <c r="O48" s="219"/>
    </row>
    <row r="49" spans="2:16" ht="198.6" customHeight="1">
      <c r="B49" s="214"/>
      <c r="C49" s="215"/>
      <c r="D49" s="216"/>
      <c r="E49" s="220"/>
      <c r="F49" s="221"/>
      <c r="G49" s="221"/>
      <c r="H49" s="221"/>
      <c r="I49" s="221"/>
      <c r="J49" s="221"/>
      <c r="K49" s="221"/>
      <c r="L49" s="221"/>
      <c r="M49" s="221"/>
      <c r="N49" s="221"/>
      <c r="O49" s="222"/>
    </row>
    <row r="50" spans="2:16" ht="61.15" customHeight="1">
      <c r="B50" s="248" t="s">
        <v>81</v>
      </c>
      <c r="C50" s="249"/>
      <c r="D50" s="250"/>
      <c r="E50" s="155"/>
      <c r="F50" s="156"/>
      <c r="G50" s="156"/>
      <c r="H50" s="156"/>
      <c r="I50" s="156"/>
      <c r="J50" s="156"/>
      <c r="K50" s="156"/>
      <c r="L50" s="156"/>
      <c r="M50" s="156"/>
      <c r="N50" s="156"/>
      <c r="O50" s="157"/>
    </row>
    <row r="51" spans="2:16">
      <c r="B51" s="251"/>
      <c r="C51" s="251"/>
      <c r="D51" s="251"/>
      <c r="E51" s="251"/>
      <c r="F51" s="251"/>
      <c r="G51" s="251"/>
      <c r="H51" s="251"/>
      <c r="I51" s="251"/>
      <c r="J51" s="251"/>
      <c r="K51" s="251"/>
      <c r="L51" s="251"/>
      <c r="M51" s="251"/>
      <c r="N51" s="251"/>
      <c r="O51" s="251"/>
    </row>
    <row r="52" spans="2:16">
      <c r="B52" s="252"/>
      <c r="C52" s="252"/>
      <c r="D52" s="252"/>
      <c r="E52" s="252"/>
      <c r="F52" s="252"/>
      <c r="G52" s="252"/>
      <c r="H52" s="252"/>
      <c r="I52" s="252"/>
      <c r="J52" s="252"/>
      <c r="K52" s="252"/>
      <c r="L52" s="252"/>
      <c r="M52" s="252"/>
      <c r="N52" s="252"/>
      <c r="O52" s="252"/>
    </row>
    <row r="53" spans="2:16" ht="39.75">
      <c r="B53" s="223" t="str">
        <f>IF(SUM(点検用!C2:C45)&gt;0,"入力内容に不足があります。","")</f>
        <v>入力内容に不足があります。</v>
      </c>
      <c r="C53" s="223"/>
      <c r="D53" s="223"/>
      <c r="E53" s="223"/>
      <c r="F53" s="223"/>
      <c r="G53" s="223"/>
      <c r="H53" s="223"/>
      <c r="I53" s="223"/>
      <c r="J53" s="223"/>
      <c r="K53" s="223"/>
      <c r="L53" s="223"/>
      <c r="M53" s="223"/>
      <c r="N53" s="223"/>
      <c r="O53" s="223"/>
      <c r="P53" s="223"/>
    </row>
    <row r="1048576" spans="16384:16384">
      <c r="XFD1048576" s="3">
        <v>28214</v>
      </c>
    </row>
  </sheetData>
  <sheetProtection algorithmName="SHA-512" hashValue="PF+K4VTDhPd0dfuq7UBfy+bJWWEOP7Il232xg+Gvlkq8RbJC+7cxDj4qSThO2/FwWGRzaJwI6ryZbrzH3QzQpg==" saltValue="yBIKG1UCZw+BmP66+t6LWw==" spinCount="100000" sheet="1" objects="1" scenarios="1"/>
  <mergeCells count="70">
    <mergeCell ref="P27:P31"/>
    <mergeCell ref="P37:P38"/>
    <mergeCell ref="P43:P44"/>
    <mergeCell ref="P11:P12"/>
    <mergeCell ref="P16:P17"/>
    <mergeCell ref="P18:P19"/>
    <mergeCell ref="P21:P23"/>
    <mergeCell ref="P24:P26"/>
    <mergeCell ref="B53:P53"/>
    <mergeCell ref="Q5:R5"/>
    <mergeCell ref="C11:C12"/>
    <mergeCell ref="D27:O31"/>
    <mergeCell ref="M41:N41"/>
    <mergeCell ref="Q6:T40"/>
    <mergeCell ref="M6:N6"/>
    <mergeCell ref="J35:K35"/>
    <mergeCell ref="L35:O35"/>
    <mergeCell ref="D36:O36"/>
    <mergeCell ref="D39:O39"/>
    <mergeCell ref="D11:O12"/>
    <mergeCell ref="B50:D50"/>
    <mergeCell ref="E50:O50"/>
    <mergeCell ref="B51:O52"/>
    <mergeCell ref="D41:E41"/>
    <mergeCell ref="B46:D47"/>
    <mergeCell ref="E46:O46"/>
    <mergeCell ref="E47:O47"/>
    <mergeCell ref="B48:D49"/>
    <mergeCell ref="E48:O48"/>
    <mergeCell ref="E49:O49"/>
    <mergeCell ref="M42:O42"/>
    <mergeCell ref="B40:B45"/>
    <mergeCell ref="D40:O40"/>
    <mergeCell ref="C41:C42"/>
    <mergeCell ref="C43:C44"/>
    <mergeCell ref="K44:L44"/>
    <mergeCell ref="D42:E42"/>
    <mergeCell ref="D45:O45"/>
    <mergeCell ref="C37:C38"/>
    <mergeCell ref="E13:G13"/>
    <mergeCell ref="I13:J13"/>
    <mergeCell ref="B20:B32"/>
    <mergeCell ref="C21:C23"/>
    <mergeCell ref="C24:C26"/>
    <mergeCell ref="D32:O32"/>
    <mergeCell ref="N14:O14"/>
    <mergeCell ref="I15:N15"/>
    <mergeCell ref="I23:J23"/>
    <mergeCell ref="B13:B19"/>
    <mergeCell ref="C16:C19"/>
    <mergeCell ref="D16:F17"/>
    <mergeCell ref="D18:F19"/>
    <mergeCell ref="B33:B39"/>
    <mergeCell ref="D33:O33"/>
    <mergeCell ref="B1:O1"/>
    <mergeCell ref="O3:P3"/>
    <mergeCell ref="M3:N3"/>
    <mergeCell ref="D35:E35"/>
    <mergeCell ref="F35:I35"/>
    <mergeCell ref="M5:O5"/>
    <mergeCell ref="D10:O10"/>
    <mergeCell ref="M2:N2"/>
    <mergeCell ref="O2:P2"/>
    <mergeCell ref="B6:B7"/>
    <mergeCell ref="K7:O7"/>
    <mergeCell ref="B8:B12"/>
    <mergeCell ref="D8:O8"/>
    <mergeCell ref="L9:O9"/>
    <mergeCell ref="D9:J9"/>
    <mergeCell ref="E6:G6"/>
  </mergeCells>
  <phoneticPr fontId="1"/>
  <conditionalFormatting sqref="K4">
    <cfRule type="expression" dxfId="74" priority="80">
      <formula>COUNTA($K$4)=0</formula>
    </cfRule>
  </conditionalFormatting>
  <conditionalFormatting sqref="M4">
    <cfRule type="expression" dxfId="73" priority="79">
      <formula>COUNTA($M$4)=0</formula>
    </cfRule>
  </conditionalFormatting>
  <conditionalFormatting sqref="O4">
    <cfRule type="expression" dxfId="72" priority="78">
      <formula>COUNTA($O$4)=0</formula>
    </cfRule>
  </conditionalFormatting>
  <conditionalFormatting sqref="D8:O8">
    <cfRule type="expression" dxfId="71" priority="67">
      <formula>$D$8=""</formula>
    </cfRule>
  </conditionalFormatting>
  <conditionalFormatting sqref="D9:J9">
    <cfRule type="expression" dxfId="70" priority="66">
      <formula>$D$9=""</formula>
    </cfRule>
  </conditionalFormatting>
  <conditionalFormatting sqref="L9:O9">
    <cfRule type="expression" dxfId="69" priority="65">
      <formula>$L$9=""</formula>
    </cfRule>
  </conditionalFormatting>
  <conditionalFormatting sqref="D11:O12">
    <cfRule type="expression" dxfId="68" priority="63">
      <formula>$D$11=""</formula>
    </cfRule>
  </conditionalFormatting>
  <conditionalFormatting sqref="E13:G13">
    <cfRule type="expression" dxfId="67" priority="62">
      <formula>$E$13=""</formula>
    </cfRule>
  </conditionalFormatting>
  <conditionalFormatting sqref="I13:J13">
    <cfRule type="expression" dxfId="66" priority="61">
      <formula>$I$13=""</formula>
    </cfRule>
  </conditionalFormatting>
  <conditionalFormatting sqref="E14">
    <cfRule type="expression" dxfId="65" priority="57">
      <formula>$E$14=""</formula>
    </cfRule>
  </conditionalFormatting>
  <conditionalFormatting sqref="G14">
    <cfRule type="expression" dxfId="64" priority="56">
      <formula>$G$14=""</formula>
    </cfRule>
  </conditionalFormatting>
  <conditionalFormatting sqref="I14">
    <cfRule type="expression" dxfId="63" priority="55">
      <formula>$I$14=""</formula>
    </cfRule>
  </conditionalFormatting>
  <conditionalFormatting sqref="L14">
    <cfRule type="expression" dxfId="62" priority="54">
      <formula>$L$14=""</formula>
    </cfRule>
  </conditionalFormatting>
  <conditionalFormatting sqref="N14:O14">
    <cfRule type="expression" dxfId="61" priority="53">
      <formula>$N$14=""</formula>
    </cfRule>
  </conditionalFormatting>
  <conditionalFormatting sqref="E20">
    <cfRule type="expression" dxfId="60" priority="48">
      <formula>$E$20=""</formula>
    </cfRule>
  </conditionalFormatting>
  <conditionalFormatting sqref="G20">
    <cfRule type="expression" dxfId="59" priority="47">
      <formula>$G$20=""</formula>
    </cfRule>
  </conditionalFormatting>
  <conditionalFormatting sqref="I20">
    <cfRule type="expression" dxfId="58" priority="46">
      <formula>$I$20=""</formula>
    </cfRule>
  </conditionalFormatting>
  <conditionalFormatting sqref="K20">
    <cfRule type="expression" dxfId="57" priority="45">
      <formula>$K$20=""</formula>
    </cfRule>
  </conditionalFormatting>
  <conditionalFormatting sqref="M20">
    <cfRule type="expression" dxfId="56" priority="44">
      <formula>$M$20=""</formula>
    </cfRule>
  </conditionalFormatting>
  <conditionalFormatting sqref="D27:O31">
    <cfRule type="expression" dxfId="55" priority="39">
      <formula>$D$27=""</formula>
    </cfRule>
  </conditionalFormatting>
  <conditionalFormatting sqref="D32:O32">
    <cfRule type="expression" dxfId="54" priority="38">
      <formula>$D$32=""</formula>
    </cfRule>
  </conditionalFormatting>
  <conditionalFormatting sqref="D33:O33">
    <cfRule type="expression" dxfId="53" priority="37">
      <formula>$D$33=""</formula>
    </cfRule>
  </conditionalFormatting>
  <conditionalFormatting sqref="D39:O39">
    <cfRule type="expression" dxfId="52" priority="28">
      <formula>$D$39=""</formula>
    </cfRule>
  </conditionalFormatting>
  <conditionalFormatting sqref="D40:O40">
    <cfRule type="expression" dxfId="51" priority="27">
      <formula>$D$40=""</formula>
    </cfRule>
  </conditionalFormatting>
  <conditionalFormatting sqref="D45:O45">
    <cfRule type="expression" dxfId="50" priority="16">
      <formula>$D$45=""</formula>
    </cfRule>
  </conditionalFormatting>
  <conditionalFormatting sqref="E47:O47">
    <cfRule type="expression" dxfId="49" priority="15">
      <formula>$E$47=""</formula>
    </cfRule>
  </conditionalFormatting>
  <conditionalFormatting sqref="E49:O49">
    <cfRule type="expression" dxfId="48" priority="14">
      <formula>$E$49=""</formula>
    </cfRule>
  </conditionalFormatting>
  <conditionalFormatting sqref="E50:O50">
    <cfRule type="expression" dxfId="47" priority="13">
      <formula>$E$50=""</formula>
    </cfRule>
  </conditionalFormatting>
  <conditionalFormatting sqref="O2">
    <cfRule type="expression" dxfId="46" priority="9">
      <formula>$Q$4=""</formula>
    </cfRule>
  </conditionalFormatting>
  <conditionalFormatting sqref="M3:P3">
    <cfRule type="expression" dxfId="45" priority="2">
      <formula>$Q$50=0</formula>
    </cfRule>
  </conditionalFormatting>
  <conditionalFormatting sqref="O3:P3">
    <cfRule type="expression" dxfId="44" priority="1">
      <formula>$Q$50</formula>
    </cfRule>
  </conditionalFormatting>
  <dataValidations count="2">
    <dataValidation type="list" allowBlank="1" showInputMessage="1" showErrorMessage="1" sqref="K38">
      <formula1>"ノロウイルス,結核,インフルエンザ,疥癬,コロナウイルス"</formula1>
    </dataValidation>
    <dataValidation type="list" allowBlank="1" showInputMessage="1" showErrorMessage="1" sqref="O2">
      <formula1>"選択してください,未確認,確認済み"</formula1>
    </dataValidation>
  </dataValidations>
  <printOptions horizontalCentered="1"/>
  <pageMargins left="0.23622047244094491" right="0.23622047244094491" top="0.74803149606299213" bottom="0.74803149606299213" header="0.31496062992125984" footer="0.31496062992125984"/>
  <pageSetup paperSize="9" scale="58" fitToHeight="0" orientation="portrait" r:id="rId1"/>
  <headerFooter>
    <oddFooter>&amp;C&amp;P/&amp;N</oddFooter>
  </headerFooter>
  <rowBreaks count="1" manualBreakCount="1">
    <brk id="32" max="15" man="1"/>
  </rowBreaks>
  <drawing r:id="rId2"/>
  <legacyDrawing r:id="rId3"/>
  <mc:AlternateContent xmlns:mc="http://schemas.openxmlformats.org/markup-compatibility/2006">
    <mc:Choice Requires="x14">
      <controls>
        <mc:AlternateContent xmlns:mc="http://schemas.openxmlformats.org/markup-compatibility/2006">
          <mc:Choice Requires="x14">
            <control shapeId="1031" r:id="rId4" name="Option Button 7">
              <controlPr defaultSize="0" autoFill="0" autoLine="0" autoPict="0" altText="受診（外来・往診）、自施設で応急処置">
                <anchor moveWithCells="1">
                  <from>
                    <xdr:col>3</xdr:col>
                    <xdr:colOff>0</xdr:colOff>
                    <xdr:row>5</xdr:row>
                    <xdr:rowOff>0</xdr:rowOff>
                  </from>
                  <to>
                    <xdr:col>6</xdr:col>
                    <xdr:colOff>0</xdr:colOff>
                    <xdr:row>6</xdr:row>
                    <xdr:rowOff>0</xdr:rowOff>
                  </to>
                </anchor>
              </controlPr>
            </control>
          </mc:Choice>
        </mc:AlternateContent>
        <mc:AlternateContent xmlns:mc="http://schemas.openxmlformats.org/markup-compatibility/2006">
          <mc:Choice Requires="x14">
            <control shapeId="1032" r:id="rId5" name="Option Button 8">
              <controlPr defaultSize="0" autoFill="0" autoLine="0" autoPict="0" altText="受診（外来・往診）、自施設で応急処置">
                <anchor moveWithCells="1">
                  <from>
                    <xdr:col>7</xdr:col>
                    <xdr:colOff>0</xdr:colOff>
                    <xdr:row>5</xdr:row>
                    <xdr:rowOff>0</xdr:rowOff>
                  </from>
                  <to>
                    <xdr:col>8</xdr:col>
                    <xdr:colOff>0</xdr:colOff>
                    <xdr:row>6</xdr:row>
                    <xdr:rowOff>0</xdr:rowOff>
                  </to>
                </anchor>
              </controlPr>
            </control>
          </mc:Choice>
        </mc:AlternateContent>
        <mc:AlternateContent xmlns:mc="http://schemas.openxmlformats.org/markup-compatibility/2006">
          <mc:Choice Requires="x14">
            <control shapeId="1033" r:id="rId6" name="Option Button 9">
              <controlPr defaultSize="0" autoFill="0" autoLine="0" autoPict="0" altText="受診（外来・往診）、自施設で応急処置">
                <anchor moveWithCells="1">
                  <from>
                    <xdr:col>9</xdr:col>
                    <xdr:colOff>0</xdr:colOff>
                    <xdr:row>5</xdr:row>
                    <xdr:rowOff>0</xdr:rowOff>
                  </from>
                  <to>
                    <xdr:col>10</xdr:col>
                    <xdr:colOff>0</xdr:colOff>
                    <xdr:row>6</xdr:row>
                    <xdr:rowOff>0</xdr:rowOff>
                  </to>
                </anchor>
              </controlPr>
            </control>
          </mc:Choice>
        </mc:AlternateContent>
        <mc:AlternateContent xmlns:mc="http://schemas.openxmlformats.org/markup-compatibility/2006">
          <mc:Choice Requires="x14">
            <control shapeId="1034" r:id="rId7" name="Option Button 10">
              <controlPr defaultSize="0" autoFill="0" autoLine="0" autoPict="0" altText="受診（外来・往診）、自施設で応急処置">
                <anchor moveWithCells="1">
                  <from>
                    <xdr:col>11</xdr:col>
                    <xdr:colOff>0</xdr:colOff>
                    <xdr:row>5</xdr:row>
                    <xdr:rowOff>0</xdr:rowOff>
                  </from>
                  <to>
                    <xdr:col>11</xdr:col>
                    <xdr:colOff>685800</xdr:colOff>
                    <xdr:row>6</xdr:row>
                    <xdr:rowOff>0</xdr:rowOff>
                  </to>
                </anchor>
              </controlPr>
            </control>
          </mc:Choice>
        </mc:AlternateContent>
        <mc:AlternateContent xmlns:mc="http://schemas.openxmlformats.org/markup-compatibility/2006">
          <mc:Choice Requires="x14">
            <control shapeId="1035" r:id="rId8" name="Option Button 11">
              <controlPr defaultSize="0" autoFill="0" autoLine="0" autoPict="0">
                <anchor moveWithCells="1">
                  <from>
                    <xdr:col>3</xdr:col>
                    <xdr:colOff>0</xdr:colOff>
                    <xdr:row>3</xdr:row>
                    <xdr:rowOff>0</xdr:rowOff>
                  </from>
                  <to>
                    <xdr:col>4</xdr:col>
                    <xdr:colOff>0</xdr:colOff>
                    <xdr:row>4</xdr:row>
                    <xdr:rowOff>0</xdr:rowOff>
                  </to>
                </anchor>
              </controlPr>
            </control>
          </mc:Choice>
        </mc:AlternateContent>
        <mc:AlternateContent xmlns:mc="http://schemas.openxmlformats.org/markup-compatibility/2006">
          <mc:Choice Requires="x14">
            <control shapeId="1036" r:id="rId9" name="Option Button 12">
              <controlPr defaultSize="0" autoFill="0" autoLine="0" autoPict="0">
                <anchor moveWithCells="1">
                  <from>
                    <xdr:col>4</xdr:col>
                    <xdr:colOff>495300</xdr:colOff>
                    <xdr:row>3</xdr:row>
                    <xdr:rowOff>0</xdr:rowOff>
                  </from>
                  <to>
                    <xdr:col>4</xdr:col>
                    <xdr:colOff>866775</xdr:colOff>
                    <xdr:row>4</xdr:row>
                    <xdr:rowOff>0</xdr:rowOff>
                  </to>
                </anchor>
              </controlPr>
            </control>
          </mc:Choice>
        </mc:AlternateContent>
        <mc:AlternateContent xmlns:mc="http://schemas.openxmlformats.org/markup-compatibility/2006">
          <mc:Choice Requires="x14">
            <control shapeId="1037" r:id="rId10" name="Group Box 13">
              <controlPr defaultSize="0" autoFill="0" autoPict="0">
                <anchor moveWithCells="1">
                  <from>
                    <xdr:col>3</xdr:col>
                    <xdr:colOff>0</xdr:colOff>
                    <xdr:row>3</xdr:row>
                    <xdr:rowOff>0</xdr:rowOff>
                  </from>
                  <to>
                    <xdr:col>6</xdr:col>
                    <xdr:colOff>0</xdr:colOff>
                    <xdr:row>4</xdr:row>
                    <xdr:rowOff>0</xdr:rowOff>
                  </to>
                </anchor>
              </controlPr>
            </control>
          </mc:Choice>
        </mc:AlternateContent>
        <mc:AlternateContent xmlns:mc="http://schemas.openxmlformats.org/markup-compatibility/2006">
          <mc:Choice Requires="x14">
            <control shapeId="1038" r:id="rId11" name="Option Button 14">
              <controlPr defaultSize="0" autoFill="0" autoLine="0" autoPict="0">
                <anchor moveWithCells="1">
                  <from>
                    <xdr:col>11</xdr:col>
                    <xdr:colOff>809625</xdr:colOff>
                    <xdr:row>11</xdr:row>
                    <xdr:rowOff>390525</xdr:rowOff>
                  </from>
                  <to>
                    <xdr:col>12</xdr:col>
                    <xdr:colOff>657225</xdr:colOff>
                    <xdr:row>13</xdr:row>
                    <xdr:rowOff>0</xdr:rowOff>
                  </to>
                </anchor>
              </controlPr>
            </control>
          </mc:Choice>
        </mc:AlternateContent>
        <mc:AlternateContent xmlns:mc="http://schemas.openxmlformats.org/markup-compatibility/2006">
          <mc:Choice Requires="x14">
            <control shapeId="1040" r:id="rId12" name="Option Button 16">
              <controlPr defaultSize="0" autoFill="0" autoLine="0" autoPict="0">
                <anchor moveWithCells="1">
                  <from>
                    <xdr:col>13</xdr:col>
                    <xdr:colOff>276225</xdr:colOff>
                    <xdr:row>11</xdr:row>
                    <xdr:rowOff>390525</xdr:rowOff>
                  </from>
                  <to>
                    <xdr:col>14</xdr:col>
                    <xdr:colOff>276225</xdr:colOff>
                    <xdr:row>13</xdr:row>
                    <xdr:rowOff>0</xdr:rowOff>
                  </to>
                </anchor>
              </controlPr>
            </control>
          </mc:Choice>
        </mc:AlternateContent>
        <mc:AlternateContent xmlns:mc="http://schemas.openxmlformats.org/markup-compatibility/2006">
          <mc:Choice Requires="x14">
            <control shapeId="1042" r:id="rId13" name="Option Button 18">
              <controlPr defaultSize="0" autoFill="0" autoLine="0" autoPict="0">
                <anchor moveWithCells="1">
                  <from>
                    <xdr:col>3</xdr:col>
                    <xdr:colOff>419100</xdr:colOff>
                    <xdr:row>14</xdr:row>
                    <xdr:rowOff>0</xdr:rowOff>
                  </from>
                  <to>
                    <xdr:col>4</xdr:col>
                    <xdr:colOff>200025</xdr:colOff>
                    <xdr:row>15</xdr:row>
                    <xdr:rowOff>0</xdr:rowOff>
                  </to>
                </anchor>
              </controlPr>
            </control>
          </mc:Choice>
        </mc:AlternateContent>
        <mc:AlternateContent xmlns:mc="http://schemas.openxmlformats.org/markup-compatibility/2006">
          <mc:Choice Requires="x14">
            <control shapeId="1043" r:id="rId14" name="Option Button 19">
              <controlPr defaultSize="0" autoFill="0" autoLine="0" autoPict="0">
                <anchor moveWithCells="1">
                  <from>
                    <xdr:col>6</xdr:col>
                    <xdr:colOff>628650</xdr:colOff>
                    <xdr:row>14</xdr:row>
                    <xdr:rowOff>0</xdr:rowOff>
                  </from>
                  <to>
                    <xdr:col>7</xdr:col>
                    <xdr:colOff>190500</xdr:colOff>
                    <xdr:row>15</xdr:row>
                    <xdr:rowOff>0</xdr:rowOff>
                  </to>
                </anchor>
              </controlPr>
            </control>
          </mc:Choice>
        </mc:AlternateContent>
        <mc:AlternateContent xmlns:mc="http://schemas.openxmlformats.org/markup-compatibility/2006">
          <mc:Choice Requires="x14">
            <control shapeId="1044" r:id="rId15" name="Group Box 20">
              <controlPr defaultSize="0" autoFill="0" autoPict="0">
                <anchor moveWithCells="1">
                  <from>
                    <xdr:col>3</xdr:col>
                    <xdr:colOff>0</xdr:colOff>
                    <xdr:row>14</xdr:row>
                    <xdr:rowOff>0</xdr:rowOff>
                  </from>
                  <to>
                    <xdr:col>7</xdr:col>
                    <xdr:colOff>504825</xdr:colOff>
                    <xdr:row>15</xdr:row>
                    <xdr:rowOff>9525</xdr:rowOff>
                  </to>
                </anchor>
              </controlPr>
            </control>
          </mc:Choice>
        </mc:AlternateContent>
        <mc:AlternateContent xmlns:mc="http://schemas.openxmlformats.org/markup-compatibility/2006">
          <mc:Choice Requires="x14">
            <control shapeId="1045" r:id="rId16" name="Option Button 21">
              <controlPr defaultSize="0" autoFill="0" autoLine="0" autoPict="0">
                <anchor moveWithCells="1">
                  <from>
                    <xdr:col>6</xdr:col>
                    <xdr:colOff>304800</xdr:colOff>
                    <xdr:row>15</xdr:row>
                    <xdr:rowOff>85725</xdr:rowOff>
                  </from>
                  <to>
                    <xdr:col>6</xdr:col>
                    <xdr:colOff>571500</xdr:colOff>
                    <xdr:row>16</xdr:row>
                    <xdr:rowOff>85725</xdr:rowOff>
                  </to>
                </anchor>
              </controlPr>
            </control>
          </mc:Choice>
        </mc:AlternateContent>
        <mc:AlternateContent xmlns:mc="http://schemas.openxmlformats.org/markup-compatibility/2006">
          <mc:Choice Requires="x14">
            <control shapeId="1046" r:id="rId17" name="Option Button 22">
              <controlPr defaultSize="0" autoFill="0" autoLine="0" autoPict="0">
                <anchor moveWithCells="1">
                  <from>
                    <xdr:col>7</xdr:col>
                    <xdr:colOff>200025</xdr:colOff>
                    <xdr:row>15</xdr:row>
                    <xdr:rowOff>85725</xdr:rowOff>
                  </from>
                  <to>
                    <xdr:col>7</xdr:col>
                    <xdr:colOff>466725</xdr:colOff>
                    <xdr:row>16</xdr:row>
                    <xdr:rowOff>85725</xdr:rowOff>
                  </to>
                </anchor>
              </controlPr>
            </control>
          </mc:Choice>
        </mc:AlternateContent>
        <mc:AlternateContent xmlns:mc="http://schemas.openxmlformats.org/markup-compatibility/2006">
          <mc:Choice Requires="x14">
            <control shapeId="1047" r:id="rId18" name="Option Button 23">
              <controlPr defaultSize="0" autoFill="0" autoLine="0" autoPict="0">
                <anchor moveWithCells="1">
                  <from>
                    <xdr:col>8</xdr:col>
                    <xdr:colOff>304800</xdr:colOff>
                    <xdr:row>15</xdr:row>
                    <xdr:rowOff>85725</xdr:rowOff>
                  </from>
                  <to>
                    <xdr:col>8</xdr:col>
                    <xdr:colOff>571500</xdr:colOff>
                    <xdr:row>16</xdr:row>
                    <xdr:rowOff>85725</xdr:rowOff>
                  </to>
                </anchor>
              </controlPr>
            </control>
          </mc:Choice>
        </mc:AlternateContent>
        <mc:AlternateContent xmlns:mc="http://schemas.openxmlformats.org/markup-compatibility/2006">
          <mc:Choice Requires="x14">
            <control shapeId="1048" r:id="rId19" name="Option Button 24">
              <controlPr defaultSize="0" autoFill="0" autoLine="0" autoPict="0">
                <anchor moveWithCells="1">
                  <from>
                    <xdr:col>9</xdr:col>
                    <xdr:colOff>247650</xdr:colOff>
                    <xdr:row>15</xdr:row>
                    <xdr:rowOff>85725</xdr:rowOff>
                  </from>
                  <to>
                    <xdr:col>9</xdr:col>
                    <xdr:colOff>514350</xdr:colOff>
                    <xdr:row>16</xdr:row>
                    <xdr:rowOff>85725</xdr:rowOff>
                  </to>
                </anchor>
              </controlPr>
            </control>
          </mc:Choice>
        </mc:AlternateContent>
        <mc:AlternateContent xmlns:mc="http://schemas.openxmlformats.org/markup-compatibility/2006">
          <mc:Choice Requires="x14">
            <control shapeId="1049" r:id="rId20" name="Option Button 25">
              <controlPr defaultSize="0" autoFill="0" autoLine="0" autoPict="0">
                <anchor moveWithCells="1">
                  <from>
                    <xdr:col>10</xdr:col>
                    <xdr:colOff>361950</xdr:colOff>
                    <xdr:row>15</xdr:row>
                    <xdr:rowOff>76200</xdr:rowOff>
                  </from>
                  <to>
                    <xdr:col>10</xdr:col>
                    <xdr:colOff>628650</xdr:colOff>
                    <xdr:row>16</xdr:row>
                    <xdr:rowOff>76200</xdr:rowOff>
                  </to>
                </anchor>
              </controlPr>
            </control>
          </mc:Choice>
        </mc:AlternateContent>
        <mc:AlternateContent xmlns:mc="http://schemas.openxmlformats.org/markup-compatibility/2006">
          <mc:Choice Requires="x14">
            <control shapeId="1050" r:id="rId21" name="Option Button 26">
              <controlPr defaultSize="0" autoFill="0" autoLine="0" autoPict="0">
                <anchor moveWithCells="1">
                  <from>
                    <xdr:col>11</xdr:col>
                    <xdr:colOff>314325</xdr:colOff>
                    <xdr:row>15</xdr:row>
                    <xdr:rowOff>76200</xdr:rowOff>
                  </from>
                  <to>
                    <xdr:col>11</xdr:col>
                    <xdr:colOff>581025</xdr:colOff>
                    <xdr:row>16</xdr:row>
                    <xdr:rowOff>76200</xdr:rowOff>
                  </to>
                </anchor>
              </controlPr>
            </control>
          </mc:Choice>
        </mc:AlternateContent>
        <mc:AlternateContent xmlns:mc="http://schemas.openxmlformats.org/markup-compatibility/2006">
          <mc:Choice Requires="x14">
            <control shapeId="1051" r:id="rId22" name="Option Button 27">
              <controlPr defaultSize="0" autoFill="0" autoLine="0" autoPict="0">
                <anchor moveWithCells="1">
                  <from>
                    <xdr:col>12</xdr:col>
                    <xdr:colOff>238125</xdr:colOff>
                    <xdr:row>15</xdr:row>
                    <xdr:rowOff>76200</xdr:rowOff>
                  </from>
                  <to>
                    <xdr:col>12</xdr:col>
                    <xdr:colOff>504825</xdr:colOff>
                    <xdr:row>16</xdr:row>
                    <xdr:rowOff>76200</xdr:rowOff>
                  </to>
                </anchor>
              </controlPr>
            </control>
          </mc:Choice>
        </mc:AlternateContent>
        <mc:AlternateContent xmlns:mc="http://schemas.openxmlformats.org/markup-compatibility/2006">
          <mc:Choice Requires="x14">
            <control shapeId="1052" r:id="rId23" name="Option Button 28">
              <controlPr defaultSize="0" autoFill="0" autoLine="0" autoPict="0">
                <anchor moveWithCells="1">
                  <from>
                    <xdr:col>13</xdr:col>
                    <xdr:colOff>228600</xdr:colOff>
                    <xdr:row>15</xdr:row>
                    <xdr:rowOff>95250</xdr:rowOff>
                  </from>
                  <to>
                    <xdr:col>13</xdr:col>
                    <xdr:colOff>495300</xdr:colOff>
                    <xdr:row>16</xdr:row>
                    <xdr:rowOff>95250</xdr:rowOff>
                  </to>
                </anchor>
              </controlPr>
            </control>
          </mc:Choice>
        </mc:AlternateContent>
        <mc:AlternateContent xmlns:mc="http://schemas.openxmlformats.org/markup-compatibility/2006">
          <mc:Choice Requires="x14">
            <control shapeId="1053" r:id="rId24" name="Option Button 29">
              <controlPr defaultSize="0" autoFill="0" autoLine="0" autoPict="0">
                <anchor moveWithCells="1">
                  <from>
                    <xdr:col>6</xdr:col>
                    <xdr:colOff>304800</xdr:colOff>
                    <xdr:row>17</xdr:row>
                    <xdr:rowOff>85725</xdr:rowOff>
                  </from>
                  <to>
                    <xdr:col>6</xdr:col>
                    <xdr:colOff>571500</xdr:colOff>
                    <xdr:row>18</xdr:row>
                    <xdr:rowOff>85725</xdr:rowOff>
                  </to>
                </anchor>
              </controlPr>
            </control>
          </mc:Choice>
        </mc:AlternateContent>
        <mc:AlternateContent xmlns:mc="http://schemas.openxmlformats.org/markup-compatibility/2006">
          <mc:Choice Requires="x14">
            <control shapeId="1054" r:id="rId25" name="Option Button 30">
              <controlPr defaultSize="0" autoFill="0" autoLine="0" autoPict="0">
                <anchor moveWithCells="1">
                  <from>
                    <xdr:col>7</xdr:col>
                    <xdr:colOff>200025</xdr:colOff>
                    <xdr:row>17</xdr:row>
                    <xdr:rowOff>85725</xdr:rowOff>
                  </from>
                  <to>
                    <xdr:col>7</xdr:col>
                    <xdr:colOff>466725</xdr:colOff>
                    <xdr:row>18</xdr:row>
                    <xdr:rowOff>85725</xdr:rowOff>
                  </to>
                </anchor>
              </controlPr>
            </control>
          </mc:Choice>
        </mc:AlternateContent>
        <mc:AlternateContent xmlns:mc="http://schemas.openxmlformats.org/markup-compatibility/2006">
          <mc:Choice Requires="x14">
            <control shapeId="1055" r:id="rId26" name="Option Button 31">
              <controlPr defaultSize="0" autoFill="0" autoLine="0" autoPict="0">
                <anchor moveWithCells="1">
                  <from>
                    <xdr:col>8</xdr:col>
                    <xdr:colOff>304800</xdr:colOff>
                    <xdr:row>17</xdr:row>
                    <xdr:rowOff>85725</xdr:rowOff>
                  </from>
                  <to>
                    <xdr:col>8</xdr:col>
                    <xdr:colOff>571500</xdr:colOff>
                    <xdr:row>18</xdr:row>
                    <xdr:rowOff>85725</xdr:rowOff>
                  </to>
                </anchor>
              </controlPr>
            </control>
          </mc:Choice>
        </mc:AlternateContent>
        <mc:AlternateContent xmlns:mc="http://schemas.openxmlformats.org/markup-compatibility/2006">
          <mc:Choice Requires="x14">
            <control shapeId="1056" r:id="rId27" name="Option Button 32">
              <controlPr defaultSize="0" autoFill="0" autoLine="0" autoPict="0">
                <anchor moveWithCells="1">
                  <from>
                    <xdr:col>9</xdr:col>
                    <xdr:colOff>247650</xdr:colOff>
                    <xdr:row>17</xdr:row>
                    <xdr:rowOff>85725</xdr:rowOff>
                  </from>
                  <to>
                    <xdr:col>9</xdr:col>
                    <xdr:colOff>514350</xdr:colOff>
                    <xdr:row>18</xdr:row>
                    <xdr:rowOff>85725</xdr:rowOff>
                  </to>
                </anchor>
              </controlPr>
            </control>
          </mc:Choice>
        </mc:AlternateContent>
        <mc:AlternateContent xmlns:mc="http://schemas.openxmlformats.org/markup-compatibility/2006">
          <mc:Choice Requires="x14">
            <control shapeId="1057" r:id="rId28" name="Option Button 33">
              <controlPr defaultSize="0" autoFill="0" autoLine="0" autoPict="0">
                <anchor moveWithCells="1">
                  <from>
                    <xdr:col>10</xdr:col>
                    <xdr:colOff>361950</xdr:colOff>
                    <xdr:row>17</xdr:row>
                    <xdr:rowOff>76200</xdr:rowOff>
                  </from>
                  <to>
                    <xdr:col>10</xdr:col>
                    <xdr:colOff>628650</xdr:colOff>
                    <xdr:row>18</xdr:row>
                    <xdr:rowOff>76200</xdr:rowOff>
                  </to>
                </anchor>
              </controlPr>
            </control>
          </mc:Choice>
        </mc:AlternateContent>
        <mc:AlternateContent xmlns:mc="http://schemas.openxmlformats.org/markup-compatibility/2006">
          <mc:Choice Requires="x14">
            <control shapeId="1058" r:id="rId29" name="Option Button 34">
              <controlPr defaultSize="0" autoFill="0" autoLine="0" autoPict="0">
                <anchor moveWithCells="1">
                  <from>
                    <xdr:col>11</xdr:col>
                    <xdr:colOff>314325</xdr:colOff>
                    <xdr:row>17</xdr:row>
                    <xdr:rowOff>76200</xdr:rowOff>
                  </from>
                  <to>
                    <xdr:col>11</xdr:col>
                    <xdr:colOff>581025</xdr:colOff>
                    <xdr:row>18</xdr:row>
                    <xdr:rowOff>76200</xdr:rowOff>
                  </to>
                </anchor>
              </controlPr>
            </control>
          </mc:Choice>
        </mc:AlternateContent>
        <mc:AlternateContent xmlns:mc="http://schemas.openxmlformats.org/markup-compatibility/2006">
          <mc:Choice Requires="x14">
            <control shapeId="1059" r:id="rId30" name="Option Button 35">
              <controlPr defaultSize="0" autoFill="0" autoLine="0" autoPict="0">
                <anchor moveWithCells="1">
                  <from>
                    <xdr:col>12</xdr:col>
                    <xdr:colOff>238125</xdr:colOff>
                    <xdr:row>17</xdr:row>
                    <xdr:rowOff>76200</xdr:rowOff>
                  </from>
                  <to>
                    <xdr:col>12</xdr:col>
                    <xdr:colOff>504825</xdr:colOff>
                    <xdr:row>18</xdr:row>
                    <xdr:rowOff>76200</xdr:rowOff>
                  </to>
                </anchor>
              </controlPr>
            </control>
          </mc:Choice>
        </mc:AlternateContent>
        <mc:AlternateContent xmlns:mc="http://schemas.openxmlformats.org/markup-compatibility/2006">
          <mc:Choice Requires="x14">
            <control shapeId="1063" r:id="rId31" name="Group Box 39">
              <controlPr defaultSize="0" autoFill="0" autoPict="0">
                <anchor moveWithCells="1">
                  <from>
                    <xdr:col>3</xdr:col>
                    <xdr:colOff>0</xdr:colOff>
                    <xdr:row>5</xdr:row>
                    <xdr:rowOff>0</xdr:rowOff>
                  </from>
                  <to>
                    <xdr:col>13</xdr:col>
                    <xdr:colOff>400050</xdr:colOff>
                    <xdr:row>6</xdr:row>
                    <xdr:rowOff>9525</xdr:rowOff>
                  </to>
                </anchor>
              </controlPr>
            </control>
          </mc:Choice>
        </mc:AlternateContent>
        <mc:AlternateContent xmlns:mc="http://schemas.openxmlformats.org/markup-compatibility/2006">
          <mc:Choice Requires="x14">
            <control shapeId="1066" r:id="rId32" name="Group Box 42">
              <controlPr defaultSize="0" autoFill="0" autoPict="0">
                <anchor moveWithCells="1">
                  <from>
                    <xdr:col>5</xdr:col>
                    <xdr:colOff>581025</xdr:colOff>
                    <xdr:row>14</xdr:row>
                    <xdr:rowOff>381000</xdr:rowOff>
                  </from>
                  <to>
                    <xdr:col>14</xdr:col>
                    <xdr:colOff>171450</xdr:colOff>
                    <xdr:row>16</xdr:row>
                    <xdr:rowOff>295275</xdr:rowOff>
                  </to>
                </anchor>
              </controlPr>
            </control>
          </mc:Choice>
        </mc:AlternateContent>
        <mc:AlternateContent xmlns:mc="http://schemas.openxmlformats.org/markup-compatibility/2006">
          <mc:Choice Requires="x14">
            <control shapeId="1067" r:id="rId33" name="Group Box 43">
              <controlPr defaultSize="0" autoFill="0" autoPict="0">
                <anchor moveWithCells="1">
                  <from>
                    <xdr:col>6</xdr:col>
                    <xdr:colOff>19050</xdr:colOff>
                    <xdr:row>17</xdr:row>
                    <xdr:rowOff>19050</xdr:rowOff>
                  </from>
                  <to>
                    <xdr:col>14</xdr:col>
                    <xdr:colOff>0</xdr:colOff>
                    <xdr:row>18</xdr:row>
                    <xdr:rowOff>381000</xdr:rowOff>
                  </to>
                </anchor>
              </controlPr>
            </control>
          </mc:Choice>
        </mc:AlternateContent>
        <mc:AlternateContent xmlns:mc="http://schemas.openxmlformats.org/markup-compatibility/2006">
          <mc:Choice Requires="x14">
            <control shapeId="1080" r:id="rId34" name="Group Box 56">
              <controlPr defaultSize="0" autoFill="0" autoPict="0">
                <anchor moveWithCells="1">
                  <from>
                    <xdr:col>3</xdr:col>
                    <xdr:colOff>190500</xdr:colOff>
                    <xdr:row>19</xdr:row>
                    <xdr:rowOff>381000</xdr:rowOff>
                  </from>
                  <to>
                    <xdr:col>13</xdr:col>
                    <xdr:colOff>552450</xdr:colOff>
                    <xdr:row>23</xdr:row>
                    <xdr:rowOff>0</xdr:rowOff>
                  </to>
                </anchor>
              </controlPr>
            </control>
          </mc:Choice>
        </mc:AlternateContent>
        <mc:AlternateContent xmlns:mc="http://schemas.openxmlformats.org/markup-compatibility/2006">
          <mc:Choice Requires="x14">
            <control shapeId="1093" r:id="rId35" name="Group Box 69">
              <controlPr defaultSize="0" autoFill="0" autoPict="0">
                <anchor moveWithCells="1">
                  <from>
                    <xdr:col>3</xdr:col>
                    <xdr:colOff>200025</xdr:colOff>
                    <xdr:row>23</xdr:row>
                    <xdr:rowOff>0</xdr:rowOff>
                  </from>
                  <to>
                    <xdr:col>14</xdr:col>
                    <xdr:colOff>285750</xdr:colOff>
                    <xdr:row>25</xdr:row>
                    <xdr:rowOff>381000</xdr:rowOff>
                  </to>
                </anchor>
              </controlPr>
            </control>
          </mc:Choice>
        </mc:AlternateContent>
        <mc:AlternateContent xmlns:mc="http://schemas.openxmlformats.org/markup-compatibility/2006">
          <mc:Choice Requires="x14">
            <control shapeId="1095" r:id="rId36" name="Check Box 71">
              <controlPr defaultSize="0" autoFill="0" autoLine="0" autoPict="0">
                <anchor moveWithCells="1">
                  <from>
                    <xdr:col>3</xdr:col>
                    <xdr:colOff>409575</xdr:colOff>
                    <xdr:row>33</xdr:row>
                    <xdr:rowOff>85725</xdr:rowOff>
                  </from>
                  <to>
                    <xdr:col>4</xdr:col>
                    <xdr:colOff>133350</xdr:colOff>
                    <xdr:row>33</xdr:row>
                    <xdr:rowOff>342900</xdr:rowOff>
                  </to>
                </anchor>
              </controlPr>
            </control>
          </mc:Choice>
        </mc:AlternateContent>
        <mc:AlternateContent xmlns:mc="http://schemas.openxmlformats.org/markup-compatibility/2006">
          <mc:Choice Requires="x14">
            <control shapeId="1096" r:id="rId37" name="Check Box 72">
              <controlPr defaultSize="0" autoFill="0" autoLine="0" autoPict="0">
                <anchor moveWithCells="1">
                  <from>
                    <xdr:col>7</xdr:col>
                    <xdr:colOff>409575</xdr:colOff>
                    <xdr:row>33</xdr:row>
                    <xdr:rowOff>85725</xdr:rowOff>
                  </from>
                  <to>
                    <xdr:col>8</xdr:col>
                    <xdr:colOff>133350</xdr:colOff>
                    <xdr:row>33</xdr:row>
                    <xdr:rowOff>342900</xdr:rowOff>
                  </to>
                </anchor>
              </controlPr>
            </control>
          </mc:Choice>
        </mc:AlternateContent>
        <mc:AlternateContent xmlns:mc="http://schemas.openxmlformats.org/markup-compatibility/2006">
          <mc:Choice Requires="x14">
            <control shapeId="1097" r:id="rId38" name="Check Box 73">
              <controlPr defaultSize="0" autoFill="0" autoLine="0" autoPict="0">
                <anchor moveWithCells="1">
                  <from>
                    <xdr:col>9</xdr:col>
                    <xdr:colOff>495300</xdr:colOff>
                    <xdr:row>33</xdr:row>
                    <xdr:rowOff>85725</xdr:rowOff>
                  </from>
                  <to>
                    <xdr:col>10</xdr:col>
                    <xdr:colOff>133350</xdr:colOff>
                    <xdr:row>33</xdr:row>
                    <xdr:rowOff>342900</xdr:rowOff>
                  </to>
                </anchor>
              </controlPr>
            </control>
          </mc:Choice>
        </mc:AlternateContent>
        <mc:AlternateContent xmlns:mc="http://schemas.openxmlformats.org/markup-compatibility/2006">
          <mc:Choice Requires="x14">
            <control shapeId="1098" r:id="rId39" name="Check Box 74">
              <controlPr defaultSize="0" autoFill="0" autoLine="0" autoPict="0">
                <anchor moveWithCells="1">
                  <from>
                    <xdr:col>11</xdr:col>
                    <xdr:colOff>628650</xdr:colOff>
                    <xdr:row>33</xdr:row>
                    <xdr:rowOff>104775</xdr:rowOff>
                  </from>
                  <to>
                    <xdr:col>12</xdr:col>
                    <xdr:colOff>123825</xdr:colOff>
                    <xdr:row>33</xdr:row>
                    <xdr:rowOff>352425</xdr:rowOff>
                  </to>
                </anchor>
              </controlPr>
            </control>
          </mc:Choice>
        </mc:AlternateContent>
        <mc:AlternateContent xmlns:mc="http://schemas.openxmlformats.org/markup-compatibility/2006">
          <mc:Choice Requires="x14">
            <control shapeId="1099" r:id="rId40" name="Group Box 75">
              <controlPr defaultSize="0" autoFill="0" autoPict="0">
                <anchor moveWithCells="1">
                  <from>
                    <xdr:col>3</xdr:col>
                    <xdr:colOff>200025</xdr:colOff>
                    <xdr:row>33</xdr:row>
                    <xdr:rowOff>9525</xdr:rowOff>
                  </from>
                  <to>
                    <xdr:col>13</xdr:col>
                    <xdr:colOff>114300</xdr:colOff>
                    <xdr:row>34</xdr:row>
                    <xdr:rowOff>9525</xdr:rowOff>
                  </to>
                </anchor>
              </controlPr>
            </control>
          </mc:Choice>
        </mc:AlternateContent>
        <mc:AlternateContent xmlns:mc="http://schemas.openxmlformats.org/markup-compatibility/2006">
          <mc:Choice Requires="x14">
            <control shapeId="1108" r:id="rId41" name="Group Box 84">
              <controlPr defaultSize="0" autoFill="0" autoPict="0">
                <anchor moveWithCells="1">
                  <from>
                    <xdr:col>3</xdr:col>
                    <xdr:colOff>200025</xdr:colOff>
                    <xdr:row>36</xdr:row>
                    <xdr:rowOff>0</xdr:rowOff>
                  </from>
                  <to>
                    <xdr:col>12</xdr:col>
                    <xdr:colOff>657225</xdr:colOff>
                    <xdr:row>37</xdr:row>
                    <xdr:rowOff>381000</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3</xdr:col>
                    <xdr:colOff>419100</xdr:colOff>
                    <xdr:row>42</xdr:row>
                    <xdr:rowOff>47625</xdr:rowOff>
                  </from>
                  <to>
                    <xdr:col>4</xdr:col>
                    <xdr:colOff>152400</xdr:colOff>
                    <xdr:row>42</xdr:row>
                    <xdr:rowOff>295275</xdr:rowOff>
                  </to>
                </anchor>
              </controlPr>
            </control>
          </mc:Choice>
        </mc:AlternateContent>
        <mc:AlternateContent xmlns:mc="http://schemas.openxmlformats.org/markup-compatibility/2006">
          <mc:Choice Requires="x14">
            <control shapeId="1111" r:id="rId43" name="Check Box 87">
              <controlPr defaultSize="0" autoFill="0" autoLine="0" autoPict="0">
                <anchor moveWithCells="1">
                  <from>
                    <xdr:col>6</xdr:col>
                    <xdr:colOff>628650</xdr:colOff>
                    <xdr:row>42</xdr:row>
                    <xdr:rowOff>47625</xdr:rowOff>
                  </from>
                  <to>
                    <xdr:col>7</xdr:col>
                    <xdr:colOff>123825</xdr:colOff>
                    <xdr:row>42</xdr:row>
                    <xdr:rowOff>295275</xdr:rowOff>
                  </to>
                </anchor>
              </controlPr>
            </control>
          </mc:Choice>
        </mc:AlternateContent>
        <mc:AlternateContent xmlns:mc="http://schemas.openxmlformats.org/markup-compatibility/2006">
          <mc:Choice Requires="x14">
            <control shapeId="1112" r:id="rId44" name="Check Box 88">
              <controlPr defaultSize="0" autoFill="0" autoLine="0" autoPict="0">
                <anchor moveWithCells="1">
                  <from>
                    <xdr:col>9</xdr:col>
                    <xdr:colOff>485775</xdr:colOff>
                    <xdr:row>42</xdr:row>
                    <xdr:rowOff>47625</xdr:rowOff>
                  </from>
                  <to>
                    <xdr:col>10</xdr:col>
                    <xdr:colOff>114300</xdr:colOff>
                    <xdr:row>42</xdr:row>
                    <xdr:rowOff>295275</xdr:rowOff>
                  </to>
                </anchor>
              </controlPr>
            </control>
          </mc:Choice>
        </mc:AlternateContent>
        <mc:AlternateContent xmlns:mc="http://schemas.openxmlformats.org/markup-compatibility/2006">
          <mc:Choice Requires="x14">
            <control shapeId="1113" r:id="rId45" name="Check Box 89">
              <controlPr defaultSize="0" autoFill="0" autoLine="0" autoPict="0">
                <anchor moveWithCells="1">
                  <from>
                    <xdr:col>9</xdr:col>
                    <xdr:colOff>485775</xdr:colOff>
                    <xdr:row>43</xdr:row>
                    <xdr:rowOff>66675</xdr:rowOff>
                  </from>
                  <to>
                    <xdr:col>10</xdr:col>
                    <xdr:colOff>114300</xdr:colOff>
                    <xdr:row>43</xdr:row>
                    <xdr:rowOff>314325</xdr:rowOff>
                  </to>
                </anchor>
              </controlPr>
            </control>
          </mc:Choice>
        </mc:AlternateContent>
        <mc:AlternateContent xmlns:mc="http://schemas.openxmlformats.org/markup-compatibility/2006">
          <mc:Choice Requires="x14">
            <control shapeId="1114" r:id="rId46" name="Check Box 90">
              <controlPr defaultSize="0" autoFill="0" autoLine="0" autoPict="0">
                <anchor moveWithCells="1">
                  <from>
                    <xdr:col>11</xdr:col>
                    <xdr:colOff>638175</xdr:colOff>
                    <xdr:row>42</xdr:row>
                    <xdr:rowOff>47625</xdr:rowOff>
                  </from>
                  <to>
                    <xdr:col>12</xdr:col>
                    <xdr:colOff>133350</xdr:colOff>
                    <xdr:row>42</xdr:row>
                    <xdr:rowOff>295275</xdr:rowOff>
                  </to>
                </anchor>
              </controlPr>
            </control>
          </mc:Choice>
        </mc:AlternateContent>
        <mc:AlternateContent xmlns:mc="http://schemas.openxmlformats.org/markup-compatibility/2006">
          <mc:Choice Requires="x14">
            <control shapeId="1115" r:id="rId47" name="Check Box 91">
              <controlPr defaultSize="0" autoFill="0" autoLine="0" autoPict="0">
                <anchor moveWithCells="1">
                  <from>
                    <xdr:col>5</xdr:col>
                    <xdr:colOff>409575</xdr:colOff>
                    <xdr:row>40</xdr:row>
                    <xdr:rowOff>95250</xdr:rowOff>
                  </from>
                  <to>
                    <xdr:col>6</xdr:col>
                    <xdr:colOff>133350</xdr:colOff>
                    <xdr:row>40</xdr:row>
                    <xdr:rowOff>342900</xdr:rowOff>
                  </to>
                </anchor>
              </controlPr>
            </control>
          </mc:Choice>
        </mc:AlternateContent>
        <mc:AlternateContent xmlns:mc="http://schemas.openxmlformats.org/markup-compatibility/2006">
          <mc:Choice Requires="x14">
            <control shapeId="1116" r:id="rId48" name="Check Box 92">
              <controlPr defaultSize="0" autoFill="0" autoLine="0" autoPict="0">
                <anchor moveWithCells="1">
                  <from>
                    <xdr:col>7</xdr:col>
                    <xdr:colOff>409575</xdr:colOff>
                    <xdr:row>40</xdr:row>
                    <xdr:rowOff>85725</xdr:rowOff>
                  </from>
                  <to>
                    <xdr:col>8</xdr:col>
                    <xdr:colOff>133350</xdr:colOff>
                    <xdr:row>40</xdr:row>
                    <xdr:rowOff>342900</xdr:rowOff>
                  </to>
                </anchor>
              </controlPr>
            </control>
          </mc:Choice>
        </mc:AlternateContent>
        <mc:AlternateContent xmlns:mc="http://schemas.openxmlformats.org/markup-compatibility/2006">
          <mc:Choice Requires="x14">
            <control shapeId="1117" r:id="rId49" name="Check Box 93">
              <controlPr defaultSize="0" autoFill="0" autoLine="0" autoPict="0">
                <anchor moveWithCells="1">
                  <from>
                    <xdr:col>10</xdr:col>
                    <xdr:colOff>733425</xdr:colOff>
                    <xdr:row>40</xdr:row>
                    <xdr:rowOff>85725</xdr:rowOff>
                  </from>
                  <to>
                    <xdr:col>11</xdr:col>
                    <xdr:colOff>133350</xdr:colOff>
                    <xdr:row>40</xdr:row>
                    <xdr:rowOff>342900</xdr:rowOff>
                  </to>
                </anchor>
              </controlPr>
            </control>
          </mc:Choice>
        </mc:AlternateContent>
        <mc:AlternateContent xmlns:mc="http://schemas.openxmlformats.org/markup-compatibility/2006">
          <mc:Choice Requires="x14">
            <control shapeId="1119" r:id="rId50" name="Group Box 95">
              <controlPr defaultSize="0" autoFill="0" autoPict="0">
                <anchor moveWithCells="1">
                  <from>
                    <xdr:col>5</xdr:col>
                    <xdr:colOff>85725</xdr:colOff>
                    <xdr:row>40</xdr:row>
                    <xdr:rowOff>0</xdr:rowOff>
                  </from>
                  <to>
                    <xdr:col>12</xdr:col>
                    <xdr:colOff>361950</xdr:colOff>
                    <xdr:row>41</xdr:row>
                    <xdr:rowOff>0</xdr:rowOff>
                  </to>
                </anchor>
              </controlPr>
            </control>
          </mc:Choice>
        </mc:AlternateContent>
        <mc:AlternateContent xmlns:mc="http://schemas.openxmlformats.org/markup-compatibility/2006">
          <mc:Choice Requires="x14">
            <control shapeId="1120" r:id="rId51" name="Group Box 96">
              <controlPr defaultSize="0" autoFill="0" autoPict="0">
                <anchor moveWithCells="1">
                  <from>
                    <xdr:col>3</xdr:col>
                    <xdr:colOff>123825</xdr:colOff>
                    <xdr:row>41</xdr:row>
                    <xdr:rowOff>447675</xdr:rowOff>
                  </from>
                  <to>
                    <xdr:col>13</xdr:col>
                    <xdr:colOff>514350</xdr:colOff>
                    <xdr:row>44</xdr:row>
                    <xdr:rowOff>0</xdr:rowOff>
                  </to>
                </anchor>
              </controlPr>
            </control>
          </mc:Choice>
        </mc:AlternateContent>
        <mc:AlternateContent xmlns:mc="http://schemas.openxmlformats.org/markup-compatibility/2006">
          <mc:Choice Requires="x14">
            <control shapeId="1121" r:id="rId52" name="Option Button 97">
              <controlPr defaultSize="0" autoFill="0" autoLine="0" autoPict="0">
                <anchor moveWithCells="1">
                  <from>
                    <xdr:col>3</xdr:col>
                    <xdr:colOff>409575</xdr:colOff>
                    <xdr:row>20</xdr:row>
                    <xdr:rowOff>66675</xdr:rowOff>
                  </from>
                  <to>
                    <xdr:col>4</xdr:col>
                    <xdr:colOff>133350</xdr:colOff>
                    <xdr:row>20</xdr:row>
                    <xdr:rowOff>314325</xdr:rowOff>
                  </to>
                </anchor>
              </controlPr>
            </control>
          </mc:Choice>
        </mc:AlternateContent>
        <mc:AlternateContent xmlns:mc="http://schemas.openxmlformats.org/markup-compatibility/2006">
          <mc:Choice Requires="x14">
            <control shapeId="1122" r:id="rId53" name="Option Button 98">
              <controlPr defaultSize="0" autoFill="0" autoLine="0" autoPict="0">
                <anchor moveWithCells="1">
                  <from>
                    <xdr:col>3</xdr:col>
                    <xdr:colOff>409575</xdr:colOff>
                    <xdr:row>21</xdr:row>
                    <xdr:rowOff>57150</xdr:rowOff>
                  </from>
                  <to>
                    <xdr:col>4</xdr:col>
                    <xdr:colOff>133350</xdr:colOff>
                    <xdr:row>21</xdr:row>
                    <xdr:rowOff>304800</xdr:rowOff>
                  </to>
                </anchor>
              </controlPr>
            </control>
          </mc:Choice>
        </mc:AlternateContent>
        <mc:AlternateContent xmlns:mc="http://schemas.openxmlformats.org/markup-compatibility/2006">
          <mc:Choice Requires="x14">
            <control shapeId="1123" r:id="rId54" name="Option Button 99">
              <controlPr defaultSize="0" autoFill="0" autoLine="0" autoPict="0">
                <anchor moveWithCells="1">
                  <from>
                    <xdr:col>3</xdr:col>
                    <xdr:colOff>409575</xdr:colOff>
                    <xdr:row>22</xdr:row>
                    <xdr:rowOff>76200</xdr:rowOff>
                  </from>
                  <to>
                    <xdr:col>4</xdr:col>
                    <xdr:colOff>133350</xdr:colOff>
                    <xdr:row>22</xdr:row>
                    <xdr:rowOff>323850</xdr:rowOff>
                  </to>
                </anchor>
              </controlPr>
            </control>
          </mc:Choice>
        </mc:AlternateContent>
        <mc:AlternateContent xmlns:mc="http://schemas.openxmlformats.org/markup-compatibility/2006">
          <mc:Choice Requires="x14">
            <control shapeId="1124" r:id="rId55" name="Option Button 100">
              <controlPr defaultSize="0" autoFill="0" autoLine="0" autoPict="0">
                <anchor moveWithCells="1">
                  <from>
                    <xdr:col>6</xdr:col>
                    <xdr:colOff>628650</xdr:colOff>
                    <xdr:row>20</xdr:row>
                    <xdr:rowOff>57150</xdr:rowOff>
                  </from>
                  <to>
                    <xdr:col>7</xdr:col>
                    <xdr:colOff>133350</xdr:colOff>
                    <xdr:row>20</xdr:row>
                    <xdr:rowOff>304800</xdr:rowOff>
                  </to>
                </anchor>
              </controlPr>
            </control>
          </mc:Choice>
        </mc:AlternateContent>
        <mc:AlternateContent xmlns:mc="http://schemas.openxmlformats.org/markup-compatibility/2006">
          <mc:Choice Requires="x14">
            <control shapeId="1125" r:id="rId56" name="Option Button 101">
              <controlPr defaultSize="0" autoFill="0" autoLine="0" autoPict="0">
                <anchor moveWithCells="1">
                  <from>
                    <xdr:col>6</xdr:col>
                    <xdr:colOff>619125</xdr:colOff>
                    <xdr:row>21</xdr:row>
                    <xdr:rowOff>76200</xdr:rowOff>
                  </from>
                  <to>
                    <xdr:col>7</xdr:col>
                    <xdr:colOff>123825</xdr:colOff>
                    <xdr:row>21</xdr:row>
                    <xdr:rowOff>323850</xdr:rowOff>
                  </to>
                </anchor>
              </controlPr>
            </control>
          </mc:Choice>
        </mc:AlternateContent>
        <mc:AlternateContent xmlns:mc="http://schemas.openxmlformats.org/markup-compatibility/2006">
          <mc:Choice Requires="x14">
            <control shapeId="1126" r:id="rId57" name="Option Button 102">
              <controlPr defaultSize="0" autoFill="0" autoLine="0" autoPict="0">
                <anchor moveWithCells="1">
                  <from>
                    <xdr:col>6</xdr:col>
                    <xdr:colOff>619125</xdr:colOff>
                    <xdr:row>22</xdr:row>
                    <xdr:rowOff>57150</xdr:rowOff>
                  </from>
                  <to>
                    <xdr:col>7</xdr:col>
                    <xdr:colOff>123825</xdr:colOff>
                    <xdr:row>22</xdr:row>
                    <xdr:rowOff>304800</xdr:rowOff>
                  </to>
                </anchor>
              </controlPr>
            </control>
          </mc:Choice>
        </mc:AlternateContent>
        <mc:AlternateContent xmlns:mc="http://schemas.openxmlformats.org/markup-compatibility/2006">
          <mc:Choice Requires="x14">
            <control shapeId="1127" r:id="rId58" name="Option Button 103">
              <controlPr defaultSize="0" autoFill="0" autoLine="0" autoPict="0">
                <anchor moveWithCells="1">
                  <from>
                    <xdr:col>9</xdr:col>
                    <xdr:colOff>485775</xdr:colOff>
                    <xdr:row>20</xdr:row>
                    <xdr:rowOff>76200</xdr:rowOff>
                  </from>
                  <to>
                    <xdr:col>10</xdr:col>
                    <xdr:colOff>123825</xdr:colOff>
                    <xdr:row>20</xdr:row>
                    <xdr:rowOff>323850</xdr:rowOff>
                  </to>
                </anchor>
              </controlPr>
            </control>
          </mc:Choice>
        </mc:AlternateContent>
        <mc:AlternateContent xmlns:mc="http://schemas.openxmlformats.org/markup-compatibility/2006">
          <mc:Choice Requires="x14">
            <control shapeId="1128" r:id="rId59" name="Option Button 104">
              <controlPr defaultSize="0" autoFill="0" autoLine="0" autoPict="0">
                <anchor moveWithCells="1">
                  <from>
                    <xdr:col>9</xdr:col>
                    <xdr:colOff>485775</xdr:colOff>
                    <xdr:row>21</xdr:row>
                    <xdr:rowOff>57150</xdr:rowOff>
                  </from>
                  <to>
                    <xdr:col>10</xdr:col>
                    <xdr:colOff>123825</xdr:colOff>
                    <xdr:row>21</xdr:row>
                    <xdr:rowOff>304800</xdr:rowOff>
                  </to>
                </anchor>
              </controlPr>
            </control>
          </mc:Choice>
        </mc:AlternateContent>
        <mc:AlternateContent xmlns:mc="http://schemas.openxmlformats.org/markup-compatibility/2006">
          <mc:Choice Requires="x14">
            <control shapeId="1129" r:id="rId60" name="Option Button 105">
              <controlPr defaultSize="0" autoFill="0" autoLine="0" autoPict="0">
                <anchor moveWithCells="1">
                  <from>
                    <xdr:col>11</xdr:col>
                    <xdr:colOff>638175</xdr:colOff>
                    <xdr:row>20</xdr:row>
                    <xdr:rowOff>57150</xdr:rowOff>
                  </from>
                  <to>
                    <xdr:col>12</xdr:col>
                    <xdr:colOff>152400</xdr:colOff>
                    <xdr:row>20</xdr:row>
                    <xdr:rowOff>314325</xdr:rowOff>
                  </to>
                </anchor>
              </controlPr>
            </control>
          </mc:Choice>
        </mc:AlternateContent>
        <mc:AlternateContent xmlns:mc="http://schemas.openxmlformats.org/markup-compatibility/2006">
          <mc:Choice Requires="x14">
            <control shapeId="1130" r:id="rId61" name="Option Button 106">
              <controlPr defaultSize="0" autoFill="0" autoLine="0" autoPict="0">
                <anchor moveWithCells="1">
                  <from>
                    <xdr:col>11</xdr:col>
                    <xdr:colOff>628650</xdr:colOff>
                    <xdr:row>21</xdr:row>
                    <xdr:rowOff>47625</xdr:rowOff>
                  </from>
                  <to>
                    <xdr:col>12</xdr:col>
                    <xdr:colOff>133350</xdr:colOff>
                    <xdr:row>21</xdr:row>
                    <xdr:rowOff>304800</xdr:rowOff>
                  </to>
                </anchor>
              </controlPr>
            </control>
          </mc:Choice>
        </mc:AlternateContent>
        <mc:AlternateContent xmlns:mc="http://schemas.openxmlformats.org/markup-compatibility/2006">
          <mc:Choice Requires="x14">
            <control shapeId="1131" r:id="rId62" name="Option Button 107">
              <controlPr defaultSize="0" autoFill="0" autoLine="0" autoPict="0">
                <anchor moveWithCells="1">
                  <from>
                    <xdr:col>3</xdr:col>
                    <xdr:colOff>409575</xdr:colOff>
                    <xdr:row>23</xdr:row>
                    <xdr:rowOff>66675</xdr:rowOff>
                  </from>
                  <to>
                    <xdr:col>4</xdr:col>
                    <xdr:colOff>133350</xdr:colOff>
                    <xdr:row>23</xdr:row>
                    <xdr:rowOff>314325</xdr:rowOff>
                  </to>
                </anchor>
              </controlPr>
            </control>
          </mc:Choice>
        </mc:AlternateContent>
        <mc:AlternateContent xmlns:mc="http://schemas.openxmlformats.org/markup-compatibility/2006">
          <mc:Choice Requires="x14">
            <control shapeId="1132" r:id="rId63" name="Option Button 108">
              <controlPr defaultSize="0" autoFill="0" autoLine="0" autoPict="0">
                <anchor moveWithCells="1">
                  <from>
                    <xdr:col>3</xdr:col>
                    <xdr:colOff>409575</xdr:colOff>
                    <xdr:row>24</xdr:row>
                    <xdr:rowOff>57150</xdr:rowOff>
                  </from>
                  <to>
                    <xdr:col>4</xdr:col>
                    <xdr:colOff>133350</xdr:colOff>
                    <xdr:row>24</xdr:row>
                    <xdr:rowOff>304800</xdr:rowOff>
                  </to>
                </anchor>
              </controlPr>
            </control>
          </mc:Choice>
        </mc:AlternateContent>
        <mc:AlternateContent xmlns:mc="http://schemas.openxmlformats.org/markup-compatibility/2006">
          <mc:Choice Requires="x14">
            <control shapeId="1133" r:id="rId64" name="Option Button 109">
              <controlPr defaultSize="0" autoFill="0" autoLine="0" autoPict="0">
                <anchor moveWithCells="1">
                  <from>
                    <xdr:col>3</xdr:col>
                    <xdr:colOff>409575</xdr:colOff>
                    <xdr:row>25</xdr:row>
                    <xdr:rowOff>76200</xdr:rowOff>
                  </from>
                  <to>
                    <xdr:col>4</xdr:col>
                    <xdr:colOff>133350</xdr:colOff>
                    <xdr:row>25</xdr:row>
                    <xdr:rowOff>323850</xdr:rowOff>
                  </to>
                </anchor>
              </controlPr>
            </control>
          </mc:Choice>
        </mc:AlternateContent>
        <mc:AlternateContent xmlns:mc="http://schemas.openxmlformats.org/markup-compatibility/2006">
          <mc:Choice Requires="x14">
            <control shapeId="1134" r:id="rId65" name="Option Button 110">
              <controlPr defaultSize="0" autoFill="0" autoLine="0" autoPict="0">
                <anchor moveWithCells="1">
                  <from>
                    <xdr:col>5</xdr:col>
                    <xdr:colOff>352425</xdr:colOff>
                    <xdr:row>23</xdr:row>
                    <xdr:rowOff>57150</xdr:rowOff>
                  </from>
                  <to>
                    <xdr:col>6</xdr:col>
                    <xdr:colOff>76200</xdr:colOff>
                    <xdr:row>23</xdr:row>
                    <xdr:rowOff>304800</xdr:rowOff>
                  </to>
                </anchor>
              </controlPr>
            </control>
          </mc:Choice>
        </mc:AlternateContent>
        <mc:AlternateContent xmlns:mc="http://schemas.openxmlformats.org/markup-compatibility/2006">
          <mc:Choice Requires="x14">
            <control shapeId="1135" r:id="rId66" name="Option Button 111">
              <controlPr defaultSize="0" autoFill="0" autoLine="0" autoPict="0">
                <anchor moveWithCells="1">
                  <from>
                    <xdr:col>5</xdr:col>
                    <xdr:colOff>342900</xdr:colOff>
                    <xdr:row>24</xdr:row>
                    <xdr:rowOff>76200</xdr:rowOff>
                  </from>
                  <to>
                    <xdr:col>6</xdr:col>
                    <xdr:colOff>66675</xdr:colOff>
                    <xdr:row>24</xdr:row>
                    <xdr:rowOff>323850</xdr:rowOff>
                  </to>
                </anchor>
              </controlPr>
            </control>
          </mc:Choice>
        </mc:AlternateContent>
        <mc:AlternateContent xmlns:mc="http://schemas.openxmlformats.org/markup-compatibility/2006">
          <mc:Choice Requires="x14">
            <control shapeId="1136" r:id="rId67" name="Option Button 112">
              <controlPr defaultSize="0" autoFill="0" autoLine="0" autoPict="0">
                <anchor moveWithCells="1">
                  <from>
                    <xdr:col>5</xdr:col>
                    <xdr:colOff>342900</xdr:colOff>
                    <xdr:row>25</xdr:row>
                    <xdr:rowOff>57150</xdr:rowOff>
                  </from>
                  <to>
                    <xdr:col>6</xdr:col>
                    <xdr:colOff>66675</xdr:colOff>
                    <xdr:row>25</xdr:row>
                    <xdr:rowOff>304800</xdr:rowOff>
                  </to>
                </anchor>
              </controlPr>
            </control>
          </mc:Choice>
        </mc:AlternateContent>
        <mc:AlternateContent xmlns:mc="http://schemas.openxmlformats.org/markup-compatibility/2006">
          <mc:Choice Requires="x14">
            <control shapeId="1140" r:id="rId68" name="Option Button 116">
              <controlPr defaultSize="0" autoFill="0" autoLine="0" autoPict="0">
                <anchor moveWithCells="1">
                  <from>
                    <xdr:col>8</xdr:col>
                    <xdr:colOff>381000</xdr:colOff>
                    <xdr:row>23</xdr:row>
                    <xdr:rowOff>76200</xdr:rowOff>
                  </from>
                  <to>
                    <xdr:col>8</xdr:col>
                    <xdr:colOff>704850</xdr:colOff>
                    <xdr:row>23</xdr:row>
                    <xdr:rowOff>323850</xdr:rowOff>
                  </to>
                </anchor>
              </controlPr>
            </control>
          </mc:Choice>
        </mc:AlternateContent>
        <mc:AlternateContent xmlns:mc="http://schemas.openxmlformats.org/markup-compatibility/2006">
          <mc:Choice Requires="x14">
            <control shapeId="1141" r:id="rId69" name="Option Button 117">
              <controlPr defaultSize="0" autoFill="0" autoLine="0" autoPict="0">
                <anchor moveWithCells="1">
                  <from>
                    <xdr:col>8</xdr:col>
                    <xdr:colOff>381000</xdr:colOff>
                    <xdr:row>24</xdr:row>
                    <xdr:rowOff>57150</xdr:rowOff>
                  </from>
                  <to>
                    <xdr:col>8</xdr:col>
                    <xdr:colOff>704850</xdr:colOff>
                    <xdr:row>24</xdr:row>
                    <xdr:rowOff>304800</xdr:rowOff>
                  </to>
                </anchor>
              </controlPr>
            </control>
          </mc:Choice>
        </mc:AlternateContent>
        <mc:AlternateContent xmlns:mc="http://schemas.openxmlformats.org/markup-compatibility/2006">
          <mc:Choice Requires="x14">
            <control shapeId="1142" r:id="rId70" name="Option Button 118">
              <controlPr defaultSize="0" autoFill="0" autoLine="0" autoPict="0">
                <anchor moveWithCells="1">
                  <from>
                    <xdr:col>8</xdr:col>
                    <xdr:colOff>381000</xdr:colOff>
                    <xdr:row>25</xdr:row>
                    <xdr:rowOff>57150</xdr:rowOff>
                  </from>
                  <to>
                    <xdr:col>8</xdr:col>
                    <xdr:colOff>704850</xdr:colOff>
                    <xdr:row>25</xdr:row>
                    <xdr:rowOff>304800</xdr:rowOff>
                  </to>
                </anchor>
              </controlPr>
            </control>
          </mc:Choice>
        </mc:AlternateContent>
        <mc:AlternateContent xmlns:mc="http://schemas.openxmlformats.org/markup-compatibility/2006">
          <mc:Choice Requires="x14">
            <control shapeId="1143" r:id="rId71" name="Option Button 119">
              <controlPr defaultSize="0" autoFill="0" autoLine="0" autoPict="0">
                <anchor moveWithCells="1">
                  <from>
                    <xdr:col>10</xdr:col>
                    <xdr:colOff>657225</xdr:colOff>
                    <xdr:row>25</xdr:row>
                    <xdr:rowOff>47625</xdr:rowOff>
                  </from>
                  <to>
                    <xdr:col>11</xdr:col>
                    <xdr:colOff>76200</xdr:colOff>
                    <xdr:row>25</xdr:row>
                    <xdr:rowOff>304800</xdr:rowOff>
                  </to>
                </anchor>
              </controlPr>
            </control>
          </mc:Choice>
        </mc:AlternateContent>
        <mc:AlternateContent xmlns:mc="http://schemas.openxmlformats.org/markup-compatibility/2006">
          <mc:Choice Requires="x14">
            <control shapeId="1144" r:id="rId72" name="Option Button 120">
              <controlPr defaultSize="0" autoFill="0" autoLine="0" autoPict="0">
                <anchor moveWithCells="1">
                  <from>
                    <xdr:col>10</xdr:col>
                    <xdr:colOff>657225</xdr:colOff>
                    <xdr:row>23</xdr:row>
                    <xdr:rowOff>47625</xdr:rowOff>
                  </from>
                  <to>
                    <xdr:col>11</xdr:col>
                    <xdr:colOff>66675</xdr:colOff>
                    <xdr:row>23</xdr:row>
                    <xdr:rowOff>304800</xdr:rowOff>
                  </to>
                </anchor>
              </controlPr>
            </control>
          </mc:Choice>
        </mc:AlternateContent>
        <mc:AlternateContent xmlns:mc="http://schemas.openxmlformats.org/markup-compatibility/2006">
          <mc:Choice Requires="x14">
            <control shapeId="1145" r:id="rId73" name="Option Button 121">
              <controlPr defaultSize="0" autoFill="0" autoLine="0" autoPict="0">
                <anchor moveWithCells="1">
                  <from>
                    <xdr:col>11</xdr:col>
                    <xdr:colOff>628650</xdr:colOff>
                    <xdr:row>25</xdr:row>
                    <xdr:rowOff>47625</xdr:rowOff>
                  </from>
                  <to>
                    <xdr:col>12</xdr:col>
                    <xdr:colOff>133350</xdr:colOff>
                    <xdr:row>25</xdr:row>
                    <xdr:rowOff>304800</xdr:rowOff>
                  </to>
                </anchor>
              </controlPr>
            </control>
          </mc:Choice>
        </mc:AlternateContent>
        <mc:AlternateContent xmlns:mc="http://schemas.openxmlformats.org/markup-compatibility/2006">
          <mc:Choice Requires="x14">
            <control shapeId="1146" r:id="rId74" name="Option Button 122">
              <controlPr defaultSize="0" autoFill="0" autoLine="0" autoPict="0">
                <anchor moveWithCells="1">
                  <from>
                    <xdr:col>3</xdr:col>
                    <xdr:colOff>419100</xdr:colOff>
                    <xdr:row>36</xdr:row>
                    <xdr:rowOff>66675</xdr:rowOff>
                  </from>
                  <to>
                    <xdr:col>4</xdr:col>
                    <xdr:colOff>152400</xdr:colOff>
                    <xdr:row>36</xdr:row>
                    <xdr:rowOff>314325</xdr:rowOff>
                  </to>
                </anchor>
              </controlPr>
            </control>
          </mc:Choice>
        </mc:AlternateContent>
        <mc:AlternateContent xmlns:mc="http://schemas.openxmlformats.org/markup-compatibility/2006">
          <mc:Choice Requires="x14">
            <control shapeId="1147" r:id="rId75" name="Option Button 123">
              <controlPr defaultSize="0" autoFill="0" autoLine="0" autoPict="0">
                <anchor moveWithCells="1">
                  <from>
                    <xdr:col>3</xdr:col>
                    <xdr:colOff>409575</xdr:colOff>
                    <xdr:row>37</xdr:row>
                    <xdr:rowOff>57150</xdr:rowOff>
                  </from>
                  <to>
                    <xdr:col>4</xdr:col>
                    <xdr:colOff>133350</xdr:colOff>
                    <xdr:row>37</xdr:row>
                    <xdr:rowOff>304800</xdr:rowOff>
                  </to>
                </anchor>
              </controlPr>
            </control>
          </mc:Choice>
        </mc:AlternateContent>
        <mc:AlternateContent xmlns:mc="http://schemas.openxmlformats.org/markup-compatibility/2006">
          <mc:Choice Requires="x14">
            <control shapeId="1148" r:id="rId76" name="Option Button 124">
              <controlPr defaultSize="0" autoFill="0" autoLine="0" autoPict="0">
                <anchor moveWithCells="1">
                  <from>
                    <xdr:col>5</xdr:col>
                    <xdr:colOff>409575</xdr:colOff>
                    <xdr:row>36</xdr:row>
                    <xdr:rowOff>47625</xdr:rowOff>
                  </from>
                  <to>
                    <xdr:col>6</xdr:col>
                    <xdr:colOff>133350</xdr:colOff>
                    <xdr:row>36</xdr:row>
                    <xdr:rowOff>295275</xdr:rowOff>
                  </to>
                </anchor>
              </controlPr>
            </control>
          </mc:Choice>
        </mc:AlternateContent>
        <mc:AlternateContent xmlns:mc="http://schemas.openxmlformats.org/markup-compatibility/2006">
          <mc:Choice Requires="x14">
            <control shapeId="1149" r:id="rId77" name="Option Button 125">
              <controlPr defaultSize="0" autoFill="0" autoLine="0" autoPict="0">
                <anchor moveWithCells="1">
                  <from>
                    <xdr:col>5</xdr:col>
                    <xdr:colOff>409575</xdr:colOff>
                    <xdr:row>37</xdr:row>
                    <xdr:rowOff>66675</xdr:rowOff>
                  </from>
                  <to>
                    <xdr:col>6</xdr:col>
                    <xdr:colOff>133350</xdr:colOff>
                    <xdr:row>37</xdr:row>
                    <xdr:rowOff>314325</xdr:rowOff>
                  </to>
                </anchor>
              </controlPr>
            </control>
          </mc:Choice>
        </mc:AlternateContent>
        <mc:AlternateContent xmlns:mc="http://schemas.openxmlformats.org/markup-compatibility/2006">
          <mc:Choice Requires="x14">
            <control shapeId="1150" r:id="rId78" name="Option Button 126">
              <controlPr defaultSize="0" autoFill="0" autoLine="0" autoPict="0">
                <anchor moveWithCells="1">
                  <from>
                    <xdr:col>8</xdr:col>
                    <xdr:colOff>628650</xdr:colOff>
                    <xdr:row>36</xdr:row>
                    <xdr:rowOff>57150</xdr:rowOff>
                  </from>
                  <to>
                    <xdr:col>9</xdr:col>
                    <xdr:colOff>123825</xdr:colOff>
                    <xdr:row>36</xdr:row>
                    <xdr:rowOff>304800</xdr:rowOff>
                  </to>
                </anchor>
              </controlPr>
            </control>
          </mc:Choice>
        </mc:AlternateContent>
        <mc:AlternateContent xmlns:mc="http://schemas.openxmlformats.org/markup-compatibility/2006">
          <mc:Choice Requires="x14">
            <control shapeId="1151" r:id="rId79" name="Option Button 127">
              <controlPr defaultSize="0" autoFill="0" autoLine="0" autoPict="0">
                <anchor moveWithCells="1">
                  <from>
                    <xdr:col>8</xdr:col>
                    <xdr:colOff>628650</xdr:colOff>
                    <xdr:row>37</xdr:row>
                    <xdr:rowOff>57150</xdr:rowOff>
                  </from>
                  <to>
                    <xdr:col>9</xdr:col>
                    <xdr:colOff>123825</xdr:colOff>
                    <xdr:row>37</xdr:row>
                    <xdr:rowOff>314325</xdr:rowOff>
                  </to>
                </anchor>
              </controlPr>
            </control>
          </mc:Choice>
        </mc:AlternateContent>
        <mc:AlternateContent xmlns:mc="http://schemas.openxmlformats.org/markup-compatibility/2006">
          <mc:Choice Requires="x14">
            <control shapeId="1152" r:id="rId80" name="Option Button 128">
              <controlPr defaultSize="0" autoFill="0" autoLine="0" autoPict="0">
                <anchor moveWithCells="1">
                  <from>
                    <xdr:col>11</xdr:col>
                    <xdr:colOff>619125</xdr:colOff>
                    <xdr:row>36</xdr:row>
                    <xdr:rowOff>57150</xdr:rowOff>
                  </from>
                  <to>
                    <xdr:col>12</xdr:col>
                    <xdr:colOff>114300</xdr:colOff>
                    <xdr:row>36</xdr:row>
                    <xdr:rowOff>323850</xdr:rowOff>
                  </to>
                </anchor>
              </controlPr>
            </control>
          </mc:Choice>
        </mc:AlternateContent>
        <mc:AlternateContent xmlns:mc="http://schemas.openxmlformats.org/markup-compatibility/2006">
          <mc:Choice Requires="x14">
            <control shapeId="1153" r:id="rId81" name="Option Button 129">
              <controlPr defaultSize="0" autoFill="0" autoLine="0" autoPict="0">
                <anchor moveWithCells="1">
                  <from>
                    <xdr:col>11</xdr:col>
                    <xdr:colOff>638175</xdr:colOff>
                    <xdr:row>37</xdr:row>
                    <xdr:rowOff>47625</xdr:rowOff>
                  </from>
                  <to>
                    <xdr:col>12</xdr:col>
                    <xdr:colOff>133350</xdr:colOff>
                    <xdr:row>37</xdr:row>
                    <xdr:rowOff>314325</xdr:rowOff>
                  </to>
                </anchor>
              </controlPr>
            </control>
          </mc:Choice>
        </mc:AlternateContent>
        <mc:AlternateContent xmlns:mc="http://schemas.openxmlformats.org/markup-compatibility/2006">
          <mc:Choice Requires="x14">
            <control shapeId="1186" r:id="rId82" name="Option Button 162">
              <controlPr defaultSize="0" autoFill="0" autoLine="0" autoPict="0">
                <anchor moveWithCells="1">
                  <from>
                    <xdr:col>10</xdr:col>
                    <xdr:colOff>647700</xdr:colOff>
                    <xdr:row>24</xdr:row>
                    <xdr:rowOff>57150</xdr:rowOff>
                  </from>
                  <to>
                    <xdr:col>11</xdr:col>
                    <xdr:colOff>57150</xdr:colOff>
                    <xdr:row>24</xdr:row>
                    <xdr:rowOff>304800</xdr:rowOff>
                  </to>
                </anchor>
              </controlPr>
            </control>
          </mc:Choice>
        </mc:AlternateContent>
        <mc:AlternateContent xmlns:mc="http://schemas.openxmlformats.org/markup-compatibility/2006">
          <mc:Choice Requires="x14">
            <control shapeId="1194" r:id="rId83" name="Option Button 170">
              <controlPr defaultSize="0" autoFill="0" autoLine="0" autoPict="0">
                <anchor moveWithCells="1">
                  <from>
                    <xdr:col>3</xdr:col>
                    <xdr:colOff>28575</xdr:colOff>
                    <xdr:row>9</xdr:row>
                    <xdr:rowOff>104775</xdr:rowOff>
                  </from>
                  <to>
                    <xdr:col>4</xdr:col>
                    <xdr:colOff>542925</xdr:colOff>
                    <xdr:row>9</xdr:row>
                    <xdr:rowOff>352425</xdr:rowOff>
                  </to>
                </anchor>
              </controlPr>
            </control>
          </mc:Choice>
        </mc:AlternateContent>
        <mc:AlternateContent xmlns:mc="http://schemas.openxmlformats.org/markup-compatibility/2006">
          <mc:Choice Requires="x14">
            <control shapeId="1195" r:id="rId84" name="Option Button 171">
              <controlPr defaultSize="0" autoFill="0" autoLine="0" autoPict="0">
                <anchor moveWithCells="1">
                  <from>
                    <xdr:col>3</xdr:col>
                    <xdr:colOff>28575</xdr:colOff>
                    <xdr:row>9</xdr:row>
                    <xdr:rowOff>342900</xdr:rowOff>
                  </from>
                  <to>
                    <xdr:col>4</xdr:col>
                    <xdr:colOff>542925</xdr:colOff>
                    <xdr:row>9</xdr:row>
                    <xdr:rowOff>590550</xdr:rowOff>
                  </to>
                </anchor>
              </controlPr>
            </control>
          </mc:Choice>
        </mc:AlternateContent>
        <mc:AlternateContent xmlns:mc="http://schemas.openxmlformats.org/markup-compatibility/2006">
          <mc:Choice Requires="x14">
            <control shapeId="1196" r:id="rId85" name="Option Button 172">
              <controlPr defaultSize="0" autoFill="0" autoLine="0" autoPict="0">
                <anchor moveWithCells="1">
                  <from>
                    <xdr:col>3</xdr:col>
                    <xdr:colOff>28575</xdr:colOff>
                    <xdr:row>9</xdr:row>
                    <xdr:rowOff>590550</xdr:rowOff>
                  </from>
                  <to>
                    <xdr:col>4</xdr:col>
                    <xdr:colOff>685800</xdr:colOff>
                    <xdr:row>9</xdr:row>
                    <xdr:rowOff>838200</xdr:rowOff>
                  </to>
                </anchor>
              </controlPr>
            </control>
          </mc:Choice>
        </mc:AlternateContent>
        <mc:AlternateContent xmlns:mc="http://schemas.openxmlformats.org/markup-compatibility/2006">
          <mc:Choice Requires="x14">
            <control shapeId="1197" r:id="rId86" name="Option Button 173">
              <controlPr defaultSize="0" autoFill="0" autoLine="0" autoPict="0">
                <anchor moveWithCells="1">
                  <from>
                    <xdr:col>3</xdr:col>
                    <xdr:colOff>28575</xdr:colOff>
                    <xdr:row>9</xdr:row>
                    <xdr:rowOff>800100</xdr:rowOff>
                  </from>
                  <to>
                    <xdr:col>4</xdr:col>
                    <xdr:colOff>323850</xdr:colOff>
                    <xdr:row>9</xdr:row>
                    <xdr:rowOff>1038225</xdr:rowOff>
                  </to>
                </anchor>
              </controlPr>
            </control>
          </mc:Choice>
        </mc:AlternateContent>
        <mc:AlternateContent xmlns:mc="http://schemas.openxmlformats.org/markup-compatibility/2006">
          <mc:Choice Requires="x14">
            <control shapeId="1198" r:id="rId87" name="Option Button 174">
              <controlPr defaultSize="0" autoFill="0" autoLine="0" autoPict="0">
                <anchor moveWithCells="1">
                  <from>
                    <xdr:col>3</xdr:col>
                    <xdr:colOff>28575</xdr:colOff>
                    <xdr:row>9</xdr:row>
                    <xdr:rowOff>1047750</xdr:rowOff>
                  </from>
                  <to>
                    <xdr:col>4</xdr:col>
                    <xdr:colOff>504825</xdr:colOff>
                    <xdr:row>9</xdr:row>
                    <xdr:rowOff>1285875</xdr:rowOff>
                  </to>
                </anchor>
              </controlPr>
            </control>
          </mc:Choice>
        </mc:AlternateContent>
        <mc:AlternateContent xmlns:mc="http://schemas.openxmlformats.org/markup-compatibility/2006">
          <mc:Choice Requires="x14">
            <control shapeId="1199" r:id="rId88" name="Option Button 175">
              <controlPr defaultSize="0" autoFill="0" autoLine="0" autoPict="0">
                <anchor moveWithCells="1">
                  <from>
                    <xdr:col>3</xdr:col>
                    <xdr:colOff>28575</xdr:colOff>
                    <xdr:row>9</xdr:row>
                    <xdr:rowOff>1295400</xdr:rowOff>
                  </from>
                  <to>
                    <xdr:col>4</xdr:col>
                    <xdr:colOff>542925</xdr:colOff>
                    <xdr:row>9</xdr:row>
                    <xdr:rowOff>1543050</xdr:rowOff>
                  </to>
                </anchor>
              </controlPr>
            </control>
          </mc:Choice>
        </mc:AlternateContent>
        <mc:AlternateContent xmlns:mc="http://schemas.openxmlformats.org/markup-compatibility/2006">
          <mc:Choice Requires="x14">
            <control shapeId="1200" r:id="rId89" name="Option Button 176">
              <controlPr defaultSize="0" autoFill="0" autoLine="0" autoPict="0">
                <anchor moveWithCells="1">
                  <from>
                    <xdr:col>3</xdr:col>
                    <xdr:colOff>28575</xdr:colOff>
                    <xdr:row>9</xdr:row>
                    <xdr:rowOff>1543050</xdr:rowOff>
                  </from>
                  <to>
                    <xdr:col>4</xdr:col>
                    <xdr:colOff>542925</xdr:colOff>
                    <xdr:row>9</xdr:row>
                    <xdr:rowOff>1781175</xdr:rowOff>
                  </to>
                </anchor>
              </controlPr>
            </control>
          </mc:Choice>
        </mc:AlternateContent>
        <mc:AlternateContent xmlns:mc="http://schemas.openxmlformats.org/markup-compatibility/2006">
          <mc:Choice Requires="x14">
            <control shapeId="1201" r:id="rId90" name="Option Button 177">
              <controlPr defaultSize="0" autoFill="0" autoLine="0" autoPict="0">
                <anchor moveWithCells="1">
                  <from>
                    <xdr:col>3</xdr:col>
                    <xdr:colOff>28575</xdr:colOff>
                    <xdr:row>9</xdr:row>
                    <xdr:rowOff>1790700</xdr:rowOff>
                  </from>
                  <to>
                    <xdr:col>5</xdr:col>
                    <xdr:colOff>123825</xdr:colOff>
                    <xdr:row>9</xdr:row>
                    <xdr:rowOff>2028825</xdr:rowOff>
                  </to>
                </anchor>
              </controlPr>
            </control>
          </mc:Choice>
        </mc:AlternateContent>
        <mc:AlternateContent xmlns:mc="http://schemas.openxmlformats.org/markup-compatibility/2006">
          <mc:Choice Requires="x14">
            <control shapeId="1202" r:id="rId91" name="Option Button 178">
              <controlPr defaultSize="0" autoFill="0" autoLine="0" autoPict="0">
                <anchor moveWithCells="1">
                  <from>
                    <xdr:col>3</xdr:col>
                    <xdr:colOff>28575</xdr:colOff>
                    <xdr:row>9</xdr:row>
                    <xdr:rowOff>2038350</xdr:rowOff>
                  </from>
                  <to>
                    <xdr:col>6</xdr:col>
                    <xdr:colOff>514350</xdr:colOff>
                    <xdr:row>9</xdr:row>
                    <xdr:rowOff>2276475</xdr:rowOff>
                  </to>
                </anchor>
              </controlPr>
            </control>
          </mc:Choice>
        </mc:AlternateContent>
        <mc:AlternateContent xmlns:mc="http://schemas.openxmlformats.org/markup-compatibility/2006">
          <mc:Choice Requires="x14">
            <control shapeId="1203" r:id="rId92" name="Option Button 179">
              <controlPr defaultSize="0" autoFill="0" autoLine="0" autoPict="0">
                <anchor moveWithCells="1">
                  <from>
                    <xdr:col>5</xdr:col>
                    <xdr:colOff>409575</xdr:colOff>
                    <xdr:row>9</xdr:row>
                    <xdr:rowOff>104775</xdr:rowOff>
                  </from>
                  <to>
                    <xdr:col>6</xdr:col>
                    <xdr:colOff>609600</xdr:colOff>
                    <xdr:row>9</xdr:row>
                    <xdr:rowOff>342900</xdr:rowOff>
                  </to>
                </anchor>
              </controlPr>
            </control>
          </mc:Choice>
        </mc:AlternateContent>
        <mc:AlternateContent xmlns:mc="http://schemas.openxmlformats.org/markup-compatibility/2006">
          <mc:Choice Requires="x14">
            <control shapeId="1204" r:id="rId93" name="Option Button 180">
              <controlPr defaultSize="0" autoFill="0" autoLine="0" autoPict="0">
                <anchor moveWithCells="1">
                  <from>
                    <xdr:col>5</xdr:col>
                    <xdr:colOff>409575</xdr:colOff>
                    <xdr:row>9</xdr:row>
                    <xdr:rowOff>342900</xdr:rowOff>
                  </from>
                  <to>
                    <xdr:col>6</xdr:col>
                    <xdr:colOff>590550</xdr:colOff>
                    <xdr:row>9</xdr:row>
                    <xdr:rowOff>581025</xdr:rowOff>
                  </to>
                </anchor>
              </controlPr>
            </control>
          </mc:Choice>
        </mc:AlternateContent>
        <mc:AlternateContent xmlns:mc="http://schemas.openxmlformats.org/markup-compatibility/2006">
          <mc:Choice Requires="x14">
            <control shapeId="1205" r:id="rId94" name="Option Button 181">
              <controlPr defaultSize="0" autoFill="0" autoLine="0" autoPict="0">
                <anchor moveWithCells="1">
                  <from>
                    <xdr:col>5</xdr:col>
                    <xdr:colOff>409575</xdr:colOff>
                    <xdr:row>9</xdr:row>
                    <xdr:rowOff>581025</xdr:rowOff>
                  </from>
                  <to>
                    <xdr:col>6</xdr:col>
                    <xdr:colOff>590550</xdr:colOff>
                    <xdr:row>9</xdr:row>
                    <xdr:rowOff>819150</xdr:rowOff>
                  </to>
                </anchor>
              </controlPr>
            </control>
          </mc:Choice>
        </mc:AlternateContent>
        <mc:AlternateContent xmlns:mc="http://schemas.openxmlformats.org/markup-compatibility/2006">
          <mc:Choice Requires="x14">
            <control shapeId="1206" r:id="rId95" name="Option Button 182">
              <controlPr defaultSize="0" autoFill="0" autoLine="0" autoPict="0">
                <anchor moveWithCells="1">
                  <from>
                    <xdr:col>5</xdr:col>
                    <xdr:colOff>409575</xdr:colOff>
                    <xdr:row>9</xdr:row>
                    <xdr:rowOff>809625</xdr:rowOff>
                  </from>
                  <to>
                    <xdr:col>6</xdr:col>
                    <xdr:colOff>666750</xdr:colOff>
                    <xdr:row>9</xdr:row>
                    <xdr:rowOff>1047750</xdr:rowOff>
                  </to>
                </anchor>
              </controlPr>
            </control>
          </mc:Choice>
        </mc:AlternateContent>
        <mc:AlternateContent xmlns:mc="http://schemas.openxmlformats.org/markup-compatibility/2006">
          <mc:Choice Requires="x14">
            <control shapeId="1208" r:id="rId96" name="Option Button 184">
              <controlPr defaultSize="0" autoFill="0" autoLine="0" autoPict="0">
                <anchor moveWithCells="1">
                  <from>
                    <xdr:col>5</xdr:col>
                    <xdr:colOff>409575</xdr:colOff>
                    <xdr:row>9</xdr:row>
                    <xdr:rowOff>1047750</xdr:rowOff>
                  </from>
                  <to>
                    <xdr:col>8</xdr:col>
                    <xdr:colOff>809625</xdr:colOff>
                    <xdr:row>9</xdr:row>
                    <xdr:rowOff>1285875</xdr:rowOff>
                  </to>
                </anchor>
              </controlPr>
            </control>
          </mc:Choice>
        </mc:AlternateContent>
        <mc:AlternateContent xmlns:mc="http://schemas.openxmlformats.org/markup-compatibility/2006">
          <mc:Choice Requires="x14">
            <control shapeId="1209" r:id="rId97" name="Option Button 185">
              <controlPr defaultSize="0" autoFill="0" autoLine="0" autoPict="0">
                <anchor moveWithCells="1">
                  <from>
                    <xdr:col>5</xdr:col>
                    <xdr:colOff>409575</xdr:colOff>
                    <xdr:row>9</xdr:row>
                    <xdr:rowOff>1285875</xdr:rowOff>
                  </from>
                  <to>
                    <xdr:col>9</xdr:col>
                    <xdr:colOff>9525</xdr:colOff>
                    <xdr:row>9</xdr:row>
                    <xdr:rowOff>1533525</xdr:rowOff>
                  </to>
                </anchor>
              </controlPr>
            </control>
          </mc:Choice>
        </mc:AlternateContent>
        <mc:AlternateContent xmlns:mc="http://schemas.openxmlformats.org/markup-compatibility/2006">
          <mc:Choice Requires="x14">
            <control shapeId="1210" r:id="rId98" name="Option Button 186">
              <controlPr defaultSize="0" autoFill="0" autoLine="0" autoPict="0">
                <anchor moveWithCells="1">
                  <from>
                    <xdr:col>5</xdr:col>
                    <xdr:colOff>409575</xdr:colOff>
                    <xdr:row>9</xdr:row>
                    <xdr:rowOff>1514475</xdr:rowOff>
                  </from>
                  <to>
                    <xdr:col>9</xdr:col>
                    <xdr:colOff>28575</xdr:colOff>
                    <xdr:row>9</xdr:row>
                    <xdr:rowOff>1752600</xdr:rowOff>
                  </to>
                </anchor>
              </controlPr>
            </control>
          </mc:Choice>
        </mc:AlternateContent>
        <mc:AlternateContent xmlns:mc="http://schemas.openxmlformats.org/markup-compatibility/2006">
          <mc:Choice Requires="x14">
            <control shapeId="1211" r:id="rId99" name="Option Button 187">
              <controlPr defaultSize="0" autoFill="0" autoLine="0" autoPict="0">
                <anchor moveWithCells="1">
                  <from>
                    <xdr:col>5</xdr:col>
                    <xdr:colOff>409575</xdr:colOff>
                    <xdr:row>9</xdr:row>
                    <xdr:rowOff>1781175</xdr:rowOff>
                  </from>
                  <to>
                    <xdr:col>9</xdr:col>
                    <xdr:colOff>590550</xdr:colOff>
                    <xdr:row>9</xdr:row>
                    <xdr:rowOff>2019300</xdr:rowOff>
                  </to>
                </anchor>
              </controlPr>
            </control>
          </mc:Choice>
        </mc:AlternateContent>
        <mc:AlternateContent xmlns:mc="http://schemas.openxmlformats.org/markup-compatibility/2006">
          <mc:Choice Requires="x14">
            <control shapeId="1212" r:id="rId100" name="Option Button 188">
              <controlPr defaultSize="0" autoFill="0" autoLine="0" autoPict="0">
                <anchor moveWithCells="1">
                  <from>
                    <xdr:col>7</xdr:col>
                    <xdr:colOff>600075</xdr:colOff>
                    <xdr:row>9</xdr:row>
                    <xdr:rowOff>104775</xdr:rowOff>
                  </from>
                  <to>
                    <xdr:col>8</xdr:col>
                    <xdr:colOff>819150</xdr:colOff>
                    <xdr:row>9</xdr:row>
                    <xdr:rowOff>352425</xdr:rowOff>
                  </to>
                </anchor>
              </controlPr>
            </control>
          </mc:Choice>
        </mc:AlternateContent>
        <mc:AlternateContent xmlns:mc="http://schemas.openxmlformats.org/markup-compatibility/2006">
          <mc:Choice Requires="x14">
            <control shapeId="1213" r:id="rId101" name="Option Button 189">
              <controlPr defaultSize="0" autoFill="0" autoLine="0" autoPict="0">
                <anchor moveWithCells="1">
                  <from>
                    <xdr:col>7</xdr:col>
                    <xdr:colOff>600075</xdr:colOff>
                    <xdr:row>9</xdr:row>
                    <xdr:rowOff>342900</xdr:rowOff>
                  </from>
                  <to>
                    <xdr:col>9</xdr:col>
                    <xdr:colOff>57150</xdr:colOff>
                    <xdr:row>9</xdr:row>
                    <xdr:rowOff>581025</xdr:rowOff>
                  </to>
                </anchor>
              </controlPr>
            </control>
          </mc:Choice>
        </mc:AlternateContent>
        <mc:AlternateContent xmlns:mc="http://schemas.openxmlformats.org/markup-compatibility/2006">
          <mc:Choice Requires="x14">
            <control shapeId="1214" r:id="rId102" name="Option Button 190">
              <controlPr defaultSize="0" autoFill="0" autoLine="0" autoPict="0">
                <anchor moveWithCells="1">
                  <from>
                    <xdr:col>7</xdr:col>
                    <xdr:colOff>600075</xdr:colOff>
                    <xdr:row>9</xdr:row>
                    <xdr:rowOff>581025</xdr:rowOff>
                  </from>
                  <to>
                    <xdr:col>9</xdr:col>
                    <xdr:colOff>285750</xdr:colOff>
                    <xdr:row>9</xdr:row>
                    <xdr:rowOff>819150</xdr:rowOff>
                  </to>
                </anchor>
              </controlPr>
            </control>
          </mc:Choice>
        </mc:AlternateContent>
        <mc:AlternateContent xmlns:mc="http://schemas.openxmlformats.org/markup-compatibility/2006">
          <mc:Choice Requires="x14">
            <control shapeId="1215" r:id="rId103" name="Option Button 191">
              <controlPr defaultSize="0" autoFill="0" autoLine="0" autoPict="0">
                <anchor moveWithCells="1">
                  <from>
                    <xdr:col>7</xdr:col>
                    <xdr:colOff>600075</xdr:colOff>
                    <xdr:row>9</xdr:row>
                    <xdr:rowOff>819150</xdr:rowOff>
                  </from>
                  <to>
                    <xdr:col>9</xdr:col>
                    <xdr:colOff>171450</xdr:colOff>
                    <xdr:row>9</xdr:row>
                    <xdr:rowOff>1057275</xdr:rowOff>
                  </to>
                </anchor>
              </controlPr>
            </control>
          </mc:Choice>
        </mc:AlternateContent>
        <mc:AlternateContent xmlns:mc="http://schemas.openxmlformats.org/markup-compatibility/2006">
          <mc:Choice Requires="x14">
            <control shapeId="1220" r:id="rId104" name="Option Button 196">
              <controlPr defaultSize="0" autoFill="0" autoLine="0" autoPict="0">
                <anchor moveWithCells="1">
                  <from>
                    <xdr:col>7</xdr:col>
                    <xdr:colOff>600075</xdr:colOff>
                    <xdr:row>9</xdr:row>
                    <xdr:rowOff>2019300</xdr:rowOff>
                  </from>
                  <to>
                    <xdr:col>10</xdr:col>
                    <xdr:colOff>647700</xdr:colOff>
                    <xdr:row>9</xdr:row>
                    <xdr:rowOff>2257425</xdr:rowOff>
                  </to>
                </anchor>
              </controlPr>
            </control>
          </mc:Choice>
        </mc:AlternateContent>
        <mc:AlternateContent xmlns:mc="http://schemas.openxmlformats.org/markup-compatibility/2006">
          <mc:Choice Requires="x14">
            <control shapeId="1221" r:id="rId105" name="Option Button 197">
              <controlPr defaultSize="0" autoFill="0" autoLine="0" autoPict="0">
                <anchor moveWithCells="1">
                  <from>
                    <xdr:col>10</xdr:col>
                    <xdr:colOff>171450</xdr:colOff>
                    <xdr:row>9</xdr:row>
                    <xdr:rowOff>95250</xdr:rowOff>
                  </from>
                  <to>
                    <xdr:col>11</xdr:col>
                    <xdr:colOff>609600</xdr:colOff>
                    <xdr:row>9</xdr:row>
                    <xdr:rowOff>333375</xdr:rowOff>
                  </to>
                </anchor>
              </controlPr>
            </control>
          </mc:Choice>
        </mc:AlternateContent>
        <mc:AlternateContent xmlns:mc="http://schemas.openxmlformats.org/markup-compatibility/2006">
          <mc:Choice Requires="x14">
            <control shapeId="1222" r:id="rId106" name="Option Button 198">
              <controlPr defaultSize="0" autoFill="0" autoLine="0" autoPict="0">
                <anchor moveWithCells="1">
                  <from>
                    <xdr:col>10</xdr:col>
                    <xdr:colOff>171450</xdr:colOff>
                    <xdr:row>9</xdr:row>
                    <xdr:rowOff>333375</xdr:rowOff>
                  </from>
                  <to>
                    <xdr:col>11</xdr:col>
                    <xdr:colOff>600075</xdr:colOff>
                    <xdr:row>9</xdr:row>
                    <xdr:rowOff>581025</xdr:rowOff>
                  </to>
                </anchor>
              </controlPr>
            </control>
          </mc:Choice>
        </mc:AlternateContent>
        <mc:AlternateContent xmlns:mc="http://schemas.openxmlformats.org/markup-compatibility/2006">
          <mc:Choice Requires="x14">
            <control shapeId="1223" r:id="rId107" name="Option Button 199">
              <controlPr defaultSize="0" autoFill="0" autoLine="0" autoPict="0">
                <anchor moveWithCells="1">
                  <from>
                    <xdr:col>10</xdr:col>
                    <xdr:colOff>171450</xdr:colOff>
                    <xdr:row>9</xdr:row>
                    <xdr:rowOff>581025</xdr:rowOff>
                  </from>
                  <to>
                    <xdr:col>11</xdr:col>
                    <xdr:colOff>371475</xdr:colOff>
                    <xdr:row>9</xdr:row>
                    <xdr:rowOff>819150</xdr:rowOff>
                  </to>
                </anchor>
              </controlPr>
            </control>
          </mc:Choice>
        </mc:AlternateContent>
        <mc:AlternateContent xmlns:mc="http://schemas.openxmlformats.org/markup-compatibility/2006">
          <mc:Choice Requires="x14">
            <control shapeId="1224" r:id="rId108" name="Option Button 200">
              <controlPr defaultSize="0" autoFill="0" autoLine="0" autoPict="0">
                <anchor moveWithCells="1">
                  <from>
                    <xdr:col>10</xdr:col>
                    <xdr:colOff>171450</xdr:colOff>
                    <xdr:row>9</xdr:row>
                    <xdr:rowOff>819150</xdr:rowOff>
                  </from>
                  <to>
                    <xdr:col>11</xdr:col>
                    <xdr:colOff>476250</xdr:colOff>
                    <xdr:row>9</xdr:row>
                    <xdr:rowOff>1066800</xdr:rowOff>
                  </to>
                </anchor>
              </controlPr>
            </control>
          </mc:Choice>
        </mc:AlternateContent>
        <mc:AlternateContent xmlns:mc="http://schemas.openxmlformats.org/markup-compatibility/2006">
          <mc:Choice Requires="x14">
            <control shapeId="1225" r:id="rId109" name="Option Button 201">
              <controlPr defaultSize="0" autoFill="0" autoLine="0" autoPict="0">
                <anchor moveWithCells="1">
                  <from>
                    <xdr:col>10</xdr:col>
                    <xdr:colOff>171450</xdr:colOff>
                    <xdr:row>9</xdr:row>
                    <xdr:rowOff>1066800</xdr:rowOff>
                  </from>
                  <to>
                    <xdr:col>11</xdr:col>
                    <xdr:colOff>495300</xdr:colOff>
                    <xdr:row>9</xdr:row>
                    <xdr:rowOff>1304925</xdr:rowOff>
                  </to>
                </anchor>
              </controlPr>
            </control>
          </mc:Choice>
        </mc:AlternateContent>
        <mc:AlternateContent xmlns:mc="http://schemas.openxmlformats.org/markup-compatibility/2006">
          <mc:Choice Requires="x14">
            <control shapeId="1226" r:id="rId110" name="Option Button 202">
              <controlPr defaultSize="0" autoFill="0" autoLine="0" autoPict="0">
                <anchor moveWithCells="1">
                  <from>
                    <xdr:col>10</xdr:col>
                    <xdr:colOff>171450</xdr:colOff>
                    <xdr:row>9</xdr:row>
                    <xdr:rowOff>1314450</xdr:rowOff>
                  </from>
                  <to>
                    <xdr:col>11</xdr:col>
                    <xdr:colOff>514350</xdr:colOff>
                    <xdr:row>9</xdr:row>
                    <xdr:rowOff>1562100</xdr:rowOff>
                  </to>
                </anchor>
              </controlPr>
            </control>
          </mc:Choice>
        </mc:AlternateContent>
        <mc:AlternateContent xmlns:mc="http://schemas.openxmlformats.org/markup-compatibility/2006">
          <mc:Choice Requires="x14">
            <control shapeId="1227" r:id="rId111" name="Option Button 203">
              <controlPr defaultSize="0" autoFill="0" autoLine="0" autoPict="0">
                <anchor moveWithCells="1">
                  <from>
                    <xdr:col>10</xdr:col>
                    <xdr:colOff>171450</xdr:colOff>
                    <xdr:row>9</xdr:row>
                    <xdr:rowOff>1533525</xdr:rowOff>
                  </from>
                  <to>
                    <xdr:col>12</xdr:col>
                    <xdr:colOff>542925</xdr:colOff>
                    <xdr:row>9</xdr:row>
                    <xdr:rowOff>1771650</xdr:rowOff>
                  </to>
                </anchor>
              </controlPr>
            </control>
          </mc:Choice>
        </mc:AlternateContent>
        <mc:AlternateContent xmlns:mc="http://schemas.openxmlformats.org/markup-compatibility/2006">
          <mc:Choice Requires="x14">
            <control shapeId="1228" r:id="rId112" name="Option Button 204">
              <controlPr defaultSize="0" autoFill="0" autoLine="0" autoPict="0">
                <anchor moveWithCells="1">
                  <from>
                    <xdr:col>10</xdr:col>
                    <xdr:colOff>171450</xdr:colOff>
                    <xdr:row>9</xdr:row>
                    <xdr:rowOff>1800225</xdr:rowOff>
                  </from>
                  <to>
                    <xdr:col>12</xdr:col>
                    <xdr:colOff>9525</xdr:colOff>
                    <xdr:row>9</xdr:row>
                    <xdr:rowOff>2038350</xdr:rowOff>
                  </to>
                </anchor>
              </controlPr>
            </control>
          </mc:Choice>
        </mc:AlternateContent>
        <mc:AlternateContent xmlns:mc="http://schemas.openxmlformats.org/markup-compatibility/2006">
          <mc:Choice Requires="x14">
            <control shapeId="1230" r:id="rId113" name="Option Button 206">
              <controlPr defaultSize="0" autoFill="0" autoLine="0" autoPict="0">
                <anchor moveWithCells="1">
                  <from>
                    <xdr:col>12</xdr:col>
                    <xdr:colOff>123825</xdr:colOff>
                    <xdr:row>9</xdr:row>
                    <xdr:rowOff>85725</xdr:rowOff>
                  </from>
                  <to>
                    <xdr:col>14</xdr:col>
                    <xdr:colOff>542925</xdr:colOff>
                    <xdr:row>9</xdr:row>
                    <xdr:rowOff>333375</xdr:rowOff>
                  </to>
                </anchor>
              </controlPr>
            </control>
          </mc:Choice>
        </mc:AlternateContent>
        <mc:AlternateContent xmlns:mc="http://schemas.openxmlformats.org/markup-compatibility/2006">
          <mc:Choice Requires="x14">
            <control shapeId="1231" r:id="rId114" name="Option Button 207">
              <controlPr defaultSize="0" autoFill="0" autoLine="0" autoPict="0">
                <anchor moveWithCells="1">
                  <from>
                    <xdr:col>12</xdr:col>
                    <xdr:colOff>123825</xdr:colOff>
                    <xdr:row>9</xdr:row>
                    <xdr:rowOff>323850</xdr:rowOff>
                  </from>
                  <to>
                    <xdr:col>14</xdr:col>
                    <xdr:colOff>533400</xdr:colOff>
                    <xdr:row>9</xdr:row>
                    <xdr:rowOff>571500</xdr:rowOff>
                  </to>
                </anchor>
              </controlPr>
            </control>
          </mc:Choice>
        </mc:AlternateContent>
        <mc:AlternateContent xmlns:mc="http://schemas.openxmlformats.org/markup-compatibility/2006">
          <mc:Choice Requires="x14">
            <control shapeId="1232" r:id="rId115" name="Option Button 208">
              <controlPr defaultSize="0" autoFill="0" autoLine="0" autoPict="0">
                <anchor moveWithCells="1">
                  <from>
                    <xdr:col>12</xdr:col>
                    <xdr:colOff>123825</xdr:colOff>
                    <xdr:row>9</xdr:row>
                    <xdr:rowOff>561975</xdr:rowOff>
                  </from>
                  <to>
                    <xdr:col>14</xdr:col>
                    <xdr:colOff>342900</xdr:colOff>
                    <xdr:row>9</xdr:row>
                    <xdr:rowOff>809625</xdr:rowOff>
                  </to>
                </anchor>
              </controlPr>
            </control>
          </mc:Choice>
        </mc:AlternateContent>
        <mc:AlternateContent xmlns:mc="http://schemas.openxmlformats.org/markup-compatibility/2006">
          <mc:Choice Requires="x14">
            <control shapeId="1233" r:id="rId116" name="Option Button 209">
              <controlPr defaultSize="0" autoFill="0" autoLine="0" autoPict="0">
                <anchor moveWithCells="1">
                  <from>
                    <xdr:col>12</xdr:col>
                    <xdr:colOff>123825</xdr:colOff>
                    <xdr:row>9</xdr:row>
                    <xdr:rowOff>800100</xdr:rowOff>
                  </from>
                  <to>
                    <xdr:col>13</xdr:col>
                    <xdr:colOff>571500</xdr:colOff>
                    <xdr:row>9</xdr:row>
                    <xdr:rowOff>1047750</xdr:rowOff>
                  </to>
                </anchor>
              </controlPr>
            </control>
          </mc:Choice>
        </mc:AlternateContent>
        <mc:AlternateContent xmlns:mc="http://schemas.openxmlformats.org/markup-compatibility/2006">
          <mc:Choice Requires="x14">
            <control shapeId="1235" r:id="rId117" name="Option Button 211">
              <controlPr defaultSize="0" autoFill="0" autoLine="0" autoPict="0">
                <anchor moveWithCells="1">
                  <from>
                    <xdr:col>12</xdr:col>
                    <xdr:colOff>123825</xdr:colOff>
                    <xdr:row>9</xdr:row>
                    <xdr:rowOff>1038225</xdr:rowOff>
                  </from>
                  <to>
                    <xdr:col>14</xdr:col>
                    <xdr:colOff>9525</xdr:colOff>
                    <xdr:row>9</xdr:row>
                    <xdr:rowOff>1285875</xdr:rowOff>
                  </to>
                </anchor>
              </controlPr>
            </control>
          </mc:Choice>
        </mc:AlternateContent>
        <mc:AlternateContent xmlns:mc="http://schemas.openxmlformats.org/markup-compatibility/2006">
          <mc:Choice Requires="x14">
            <control shapeId="1236" r:id="rId118" name="Option Button 212">
              <controlPr defaultSize="0" autoFill="0" autoLine="0" autoPict="0">
                <anchor moveWithCells="1">
                  <from>
                    <xdr:col>12</xdr:col>
                    <xdr:colOff>123825</xdr:colOff>
                    <xdr:row>9</xdr:row>
                    <xdr:rowOff>1276350</xdr:rowOff>
                  </from>
                  <to>
                    <xdr:col>13</xdr:col>
                    <xdr:colOff>133350</xdr:colOff>
                    <xdr:row>9</xdr:row>
                    <xdr:rowOff>1524000</xdr:rowOff>
                  </to>
                </anchor>
              </controlPr>
            </control>
          </mc:Choice>
        </mc:AlternateContent>
        <mc:AlternateContent xmlns:mc="http://schemas.openxmlformats.org/markup-compatibility/2006">
          <mc:Choice Requires="x14">
            <control shapeId="1247" r:id="rId119" name="Group Box 223">
              <controlPr defaultSize="0" autoFill="0" autoPict="0">
                <anchor moveWithCells="1">
                  <from>
                    <xdr:col>2</xdr:col>
                    <xdr:colOff>1562100</xdr:colOff>
                    <xdr:row>9</xdr:row>
                    <xdr:rowOff>9525</xdr:rowOff>
                  </from>
                  <to>
                    <xdr:col>15</xdr:col>
                    <xdr:colOff>9525</xdr:colOff>
                    <xdr:row>9</xdr:row>
                    <xdr:rowOff>2352675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7" id="{6388B8C8-B96C-40D5-821A-B2EFDAA7D93F}">
            <xm:f>データ整理!$N$2=0</xm:f>
            <x14:dxf>
              <fill>
                <patternFill>
                  <bgColor rgb="FFFFFF00"/>
                </patternFill>
              </fill>
              <border>
                <vertical/>
                <horizontal/>
              </border>
            </x14:dxf>
          </x14:cfRule>
          <xm:sqref>G4</xm:sqref>
        </x14:conditionalFormatting>
        <x14:conditionalFormatting xmlns:xm="http://schemas.microsoft.com/office/excel/2006/main">
          <x14:cfRule type="expression" priority="76" id="{F1875C7C-800D-4D8A-9832-E37C54496201}">
            <xm:f>データ整理!$N$2=0</xm:f>
            <x14:dxf>
              <fill>
                <patternFill>
                  <bgColor rgb="FFFFFF00"/>
                </patternFill>
              </fill>
              <border>
                <vertical/>
                <horizontal/>
              </border>
            </x14:dxf>
          </x14:cfRule>
          <xm:sqref>E4:F4</xm:sqref>
        </x14:conditionalFormatting>
        <x14:conditionalFormatting xmlns:xm="http://schemas.microsoft.com/office/excel/2006/main">
          <x14:cfRule type="expression" priority="75" id="{E57082A5-5AF1-494F-816E-A5AF99DB3663}">
            <xm:f>データ整理!$N$2=0</xm:f>
            <x14:dxf>
              <fill>
                <patternFill>
                  <bgColor rgb="FFFFFF00"/>
                </patternFill>
              </fill>
            </x14:dxf>
          </x14:cfRule>
          <xm:sqref>D4</xm:sqref>
        </x14:conditionalFormatting>
        <x14:conditionalFormatting xmlns:xm="http://schemas.microsoft.com/office/excel/2006/main">
          <x14:cfRule type="expression" priority="74" id="{CF61156B-6232-464D-A373-79D87E819973}">
            <xm:f>集計入力用!$D$6=0</xm:f>
            <x14:dxf>
              <fill>
                <patternFill>
                  <bgColor rgb="FFFFFF00"/>
                </patternFill>
              </fill>
              <border>
                <vertical/>
                <horizontal/>
              </border>
            </x14:dxf>
          </x14:cfRule>
          <xm:sqref>O6</xm:sqref>
        </x14:conditionalFormatting>
        <x14:conditionalFormatting xmlns:xm="http://schemas.microsoft.com/office/excel/2006/main">
          <x14:cfRule type="expression" priority="73" id="{663E05AD-C16F-4BDF-8717-5C1E3D26D852}">
            <xm:f>集計入力用!$D$6=0</xm:f>
            <x14:dxf>
              <fill>
                <patternFill>
                  <bgColor rgb="FFFFFF00"/>
                </patternFill>
              </fill>
              <border>
                <vertical/>
                <horizontal/>
              </border>
            </x14:dxf>
          </x14:cfRule>
          <xm:sqref>E6:N6</xm:sqref>
        </x14:conditionalFormatting>
        <x14:conditionalFormatting xmlns:xm="http://schemas.microsoft.com/office/excel/2006/main">
          <x14:cfRule type="expression" priority="72" id="{FAD12C55-0240-46F9-825E-0BF4FE54A7CD}">
            <xm:f>集計入力用!$D$6=0</xm:f>
            <x14:dxf>
              <fill>
                <patternFill>
                  <bgColor rgb="FFFFFF00"/>
                </patternFill>
              </fill>
              <border>
                <vertical/>
                <horizontal/>
              </border>
            </x14:dxf>
          </x14:cfRule>
          <xm:sqref>D6</xm:sqref>
        </x14:conditionalFormatting>
        <x14:conditionalFormatting xmlns:xm="http://schemas.microsoft.com/office/excel/2006/main">
          <x14:cfRule type="expression" priority="71" id="{C3884AB1-CBA9-4FEE-A87D-9C08D4F23D7A}">
            <xm:f>集計入力用!$D$6=4</xm:f>
            <x14:dxf>
              <fill>
                <patternFill>
                  <bgColor rgb="FFFFFF00"/>
                </patternFill>
              </fill>
              <border>
                <vertical/>
                <horizontal/>
              </border>
            </x14:dxf>
          </x14:cfRule>
          <xm:sqref>M6:N6</xm:sqref>
        </x14:conditionalFormatting>
        <x14:conditionalFormatting xmlns:xm="http://schemas.microsoft.com/office/excel/2006/main">
          <x14:cfRule type="expression" priority="70" id="{301D9EB2-497F-408D-9447-99848F25F09D}">
            <xm:f>AND($E$7="",集計入力用!$D$6=3)</xm:f>
            <x14:dxf>
              <fill>
                <patternFill>
                  <bgColor rgb="FFFFFF00"/>
                </patternFill>
              </fill>
              <border>
                <vertical/>
                <horizontal/>
              </border>
            </x14:dxf>
          </x14:cfRule>
          <xm:sqref>E7</xm:sqref>
        </x14:conditionalFormatting>
        <x14:conditionalFormatting xmlns:xm="http://schemas.microsoft.com/office/excel/2006/main">
          <x14:cfRule type="expression" priority="69" id="{56E0D3DB-0502-493E-91F7-D548CA51DE1C}">
            <xm:f>AND($G$7="",集計入力用!$D$6=3)</xm:f>
            <x14:dxf>
              <fill>
                <patternFill>
                  <bgColor rgb="FFFFFF00"/>
                </patternFill>
              </fill>
              <border>
                <vertical/>
                <horizontal/>
              </border>
            </x14:dxf>
          </x14:cfRule>
          <xm:sqref>G7</xm:sqref>
        </x14:conditionalFormatting>
        <x14:conditionalFormatting xmlns:xm="http://schemas.microsoft.com/office/excel/2006/main">
          <x14:cfRule type="expression" priority="68" id="{566CEE67-1B67-4521-8DA3-67E3AEF31E90}">
            <xm:f>AND($I$7="",集計入力用!$D$6=3)</xm:f>
            <x14:dxf>
              <fill>
                <patternFill>
                  <bgColor rgb="FFFFFF00"/>
                </patternFill>
              </fill>
              <border>
                <vertical/>
                <horizontal/>
              </border>
            </x14:dxf>
          </x14:cfRule>
          <xm:sqref>I7</xm:sqref>
        </x14:conditionalFormatting>
        <x14:conditionalFormatting xmlns:xm="http://schemas.microsoft.com/office/excel/2006/main">
          <x14:cfRule type="expression" priority="60" id="{D25CE459-7756-40B8-9BE1-A15BFC0CCB37}">
            <xm:f>データ整理!$J$2=0</xm:f>
            <x14:dxf>
              <fill>
                <patternFill>
                  <bgColor rgb="FFFFFF00"/>
                </patternFill>
              </fill>
              <border>
                <vertical/>
                <horizontal/>
              </border>
            </x14:dxf>
          </x14:cfRule>
          <xm:sqref>L13</xm:sqref>
        </x14:conditionalFormatting>
        <x14:conditionalFormatting xmlns:xm="http://schemas.microsoft.com/office/excel/2006/main">
          <x14:cfRule type="expression" priority="59" id="{C87492DE-4AC9-4922-9884-6CFD2D9C5C90}">
            <xm:f>データ整理!$J$2=0</xm:f>
            <x14:dxf>
              <fill>
                <patternFill>
                  <bgColor rgb="FFFFFF00"/>
                </patternFill>
              </fill>
              <border>
                <vertical/>
                <horizontal/>
              </border>
            </x14:dxf>
          </x14:cfRule>
          <xm:sqref>O13</xm:sqref>
        </x14:conditionalFormatting>
        <x14:conditionalFormatting xmlns:xm="http://schemas.microsoft.com/office/excel/2006/main">
          <x14:cfRule type="expression" priority="58" id="{61D38934-76D3-48DE-8EB2-E38EB9D2767A}">
            <xm:f>データ整理!$J$2=0</xm:f>
            <x14:dxf>
              <fill>
                <patternFill>
                  <bgColor rgb="FFFFFF00"/>
                </patternFill>
              </fill>
              <border>
                <vertical/>
                <horizontal/>
              </border>
            </x14:dxf>
          </x14:cfRule>
          <xm:sqref>M13:N13</xm:sqref>
        </x14:conditionalFormatting>
        <x14:conditionalFormatting xmlns:xm="http://schemas.microsoft.com/office/excel/2006/main">
          <x14:cfRule type="expression" priority="52" id="{0F31BE96-094B-432F-846B-55A10EE9AD4C}">
            <xm:f>データ整理!$K$2=0</xm:f>
            <x14:dxf>
              <fill>
                <patternFill>
                  <bgColor rgb="FFFFFF00"/>
                </patternFill>
              </fill>
            </x14:dxf>
          </x14:cfRule>
          <xm:sqref>D15:O15</xm:sqref>
        </x14:conditionalFormatting>
        <x14:conditionalFormatting xmlns:xm="http://schemas.microsoft.com/office/excel/2006/main">
          <x14:cfRule type="expression" priority="51" id="{246F4CD2-DF4C-4B83-9116-48477B29AE98}">
            <xm:f>AND($I$15="",データ整理!$K$2=2)</xm:f>
            <x14:dxf>
              <fill>
                <patternFill>
                  <bgColor rgb="FFFFFF00"/>
                </patternFill>
              </fill>
            </x14:dxf>
          </x14:cfRule>
          <xm:sqref>I15:N15</xm:sqref>
        </x14:conditionalFormatting>
        <x14:conditionalFormatting xmlns:xm="http://schemas.microsoft.com/office/excel/2006/main">
          <x14:cfRule type="expression" priority="50" id="{F9E95331-85E1-4760-A7EA-0B179FB36A7E}">
            <xm:f>データ整理!$L$2=0</xm:f>
            <x14:dxf>
              <fill>
                <patternFill>
                  <bgColor rgb="FFFFFF00"/>
                </patternFill>
              </fill>
            </x14:dxf>
          </x14:cfRule>
          <xm:sqref>G16:O17</xm:sqref>
        </x14:conditionalFormatting>
        <x14:conditionalFormatting xmlns:xm="http://schemas.microsoft.com/office/excel/2006/main">
          <x14:cfRule type="expression" priority="49" id="{43B5D139-C924-48FA-B2D5-773CF5E4CA15}">
            <xm:f>データ整理!$M$2=0</xm:f>
            <x14:dxf>
              <fill>
                <patternFill>
                  <bgColor rgb="FFFFFF00"/>
                </patternFill>
              </fill>
            </x14:dxf>
          </x14:cfRule>
          <xm:sqref>G18:O19</xm:sqref>
        </x14:conditionalFormatting>
        <x14:conditionalFormatting xmlns:xm="http://schemas.microsoft.com/office/excel/2006/main">
          <x14:cfRule type="expression" priority="43" id="{D14D53C3-23EB-4333-9A53-F5D011DB993B}">
            <xm:f>集計入力用!$B$9=0</xm:f>
            <x14:dxf>
              <fill>
                <patternFill>
                  <bgColor rgb="FFFFFF00"/>
                </patternFill>
              </fill>
            </x14:dxf>
          </x14:cfRule>
          <xm:sqref>D21:O23</xm:sqref>
        </x14:conditionalFormatting>
        <x14:conditionalFormatting xmlns:xm="http://schemas.microsoft.com/office/excel/2006/main">
          <x14:cfRule type="expression" priority="42" id="{65CC258F-A20B-4911-8E21-3E5E892A04A4}">
            <xm:f>AND(集計入力用!$B$9=6,$I$23="")</xm:f>
            <x14:dxf>
              <fill>
                <patternFill>
                  <bgColor rgb="FFFFFF00"/>
                </patternFill>
              </fill>
            </x14:dxf>
          </x14:cfRule>
          <xm:sqref>I23:J23</xm:sqref>
        </x14:conditionalFormatting>
        <x14:conditionalFormatting xmlns:xm="http://schemas.microsoft.com/office/excel/2006/main">
          <x14:cfRule type="expression" priority="41" id="{3ED2F5D3-FDDC-4C54-B7F7-6B4BAC4D148F}">
            <xm:f>集計入力用!$B$5=0</xm:f>
            <x14:dxf>
              <fill>
                <patternFill>
                  <bgColor rgb="FFFFFF00"/>
                </patternFill>
              </fill>
            </x14:dxf>
          </x14:cfRule>
          <xm:sqref>D24:O26</xm:sqref>
        </x14:conditionalFormatting>
        <x14:conditionalFormatting xmlns:xm="http://schemas.microsoft.com/office/excel/2006/main">
          <x14:cfRule type="expression" priority="40" id="{0DB69264-93AD-4C68-B09E-123157C93405}">
            <xm:f>AND(集計入力用!$B$5=12,$N$26="")</xm:f>
            <x14:dxf>
              <fill>
                <patternFill>
                  <bgColor rgb="FFFFFF00"/>
                </patternFill>
              </fill>
            </x14:dxf>
          </x14:cfRule>
          <xm:sqref>N26</xm:sqref>
        </x14:conditionalFormatting>
        <x14:conditionalFormatting xmlns:xm="http://schemas.microsoft.com/office/excel/2006/main">
          <x14:cfRule type="expression" priority="36" id="{6E08E05A-DFC4-4B0F-A6A2-33BDA2AEDF13}">
            <xm:f>COUNTIF(点検用!$E$29:$H$29,"FALSE")=4</xm:f>
            <x14:dxf>
              <fill>
                <patternFill>
                  <bgColor rgb="FFFFFF00"/>
                </patternFill>
              </fill>
            </x14:dxf>
          </x14:cfRule>
          <xm:sqref>D34:O34</xm:sqref>
        </x14:conditionalFormatting>
        <x14:conditionalFormatting xmlns:xm="http://schemas.microsoft.com/office/excel/2006/main">
          <x14:cfRule type="expression" priority="35" id="{0B710607-118F-41E4-A60C-F6E728F08175}">
            <xm:f>点検用!$C$31=1</xm:f>
            <x14:dxf>
              <fill>
                <patternFill>
                  <bgColor rgb="FFFFFF00"/>
                </patternFill>
              </fill>
            </x14:dxf>
          </x14:cfRule>
          <xm:sqref>F35:I35</xm:sqref>
        </x14:conditionalFormatting>
        <x14:conditionalFormatting xmlns:xm="http://schemas.microsoft.com/office/excel/2006/main">
          <x14:cfRule type="expression" priority="34" id="{417F0FD6-06F0-401D-954D-220B2756D577}">
            <xm:f>点検用!$C$32=1</xm:f>
            <x14:dxf>
              <fill>
                <patternFill>
                  <bgColor rgb="FFFFFF00"/>
                </patternFill>
              </fill>
            </x14:dxf>
          </x14:cfRule>
          <xm:sqref>L35:O35</xm:sqref>
        </x14:conditionalFormatting>
        <x14:conditionalFormatting xmlns:xm="http://schemas.microsoft.com/office/excel/2006/main">
          <x14:cfRule type="expression" priority="33" id="{EBA98093-579E-4AFF-B846-D1D9A8908A0F}">
            <xm:f>点検用!$C$33=1</xm:f>
            <x14:dxf>
              <fill>
                <patternFill>
                  <bgColor rgb="FFFFFF00"/>
                </patternFill>
              </fill>
            </x14:dxf>
          </x14:cfRule>
          <xm:sqref>D36:O36</xm:sqref>
        </x14:conditionalFormatting>
        <x14:conditionalFormatting xmlns:xm="http://schemas.microsoft.com/office/excel/2006/main">
          <x14:cfRule type="expression" priority="32" id="{AAC90268-4E65-45BB-80AF-1C8AAF49C211}">
            <xm:f>点検用!$C$34=1</xm:f>
            <x14:dxf>
              <fill>
                <patternFill>
                  <bgColor rgb="FFFFFF00"/>
                </patternFill>
              </fill>
            </x14:dxf>
          </x14:cfRule>
          <xm:sqref>D37:O38</xm:sqref>
        </x14:conditionalFormatting>
        <x14:conditionalFormatting xmlns:xm="http://schemas.microsoft.com/office/excel/2006/main">
          <x14:cfRule type="expression" priority="31" id="{9329A0FA-9C4A-423A-AE2E-952A52FCAE06}">
            <xm:f>AND(集計入力用!$B$6=5,$K$37="")</xm:f>
            <x14:dxf>
              <fill>
                <patternFill>
                  <bgColor rgb="FFFFFF00"/>
                </patternFill>
              </fill>
            </x14:dxf>
          </x14:cfRule>
          <xm:sqref>K37</xm:sqref>
        </x14:conditionalFormatting>
        <x14:conditionalFormatting xmlns:xm="http://schemas.microsoft.com/office/excel/2006/main">
          <x14:cfRule type="expression" priority="30" id="{F3AD2AFC-6510-4A66-A261-EC3DC9031A7F}">
            <xm:f>AND(集計入力用!$B$6=6,$K$38="")</xm:f>
            <x14:dxf>
              <fill>
                <patternFill>
                  <bgColor rgb="FFFFFF00"/>
                </patternFill>
              </fill>
            </x14:dxf>
          </x14:cfRule>
          <xm:sqref>K38</xm:sqref>
        </x14:conditionalFormatting>
        <x14:conditionalFormatting xmlns:xm="http://schemas.microsoft.com/office/excel/2006/main">
          <x14:cfRule type="expression" priority="29" id="{4E075F83-C053-4BB9-A4C3-09BAEA428A30}">
            <xm:f>AND(集計入力用!$B$6=8,$N$38="")</xm:f>
            <x14:dxf>
              <fill>
                <patternFill>
                  <bgColor rgb="FFFFFF00"/>
                </patternFill>
              </fill>
            </x14:dxf>
          </x14:cfRule>
          <xm:sqref>N38</xm:sqref>
        </x14:conditionalFormatting>
        <x14:conditionalFormatting xmlns:xm="http://schemas.microsoft.com/office/excel/2006/main">
          <x14:cfRule type="expression" priority="26" id="{C371B23A-E81E-4DD0-B6A5-912C180EEDD6}">
            <xm:f>COUNTIF(点検用!$E$39:$G$39,"TRUE")=0</xm:f>
            <x14:dxf>
              <fill>
                <patternFill>
                  <bgColor rgb="FFFFFF00"/>
                </patternFill>
              </fill>
            </x14:dxf>
          </x14:cfRule>
          <xm:sqref>F41:O41</xm:sqref>
        </x14:conditionalFormatting>
        <x14:conditionalFormatting xmlns:xm="http://schemas.microsoft.com/office/excel/2006/main">
          <x14:cfRule type="expression" priority="25" id="{C1F190D8-2EA5-4D2D-9C1E-113822299DE1}">
            <xm:f>AND(点検用!$G$39=TRUE,$M$41="")</xm:f>
            <x14:dxf>
              <fill>
                <patternFill>
                  <bgColor rgb="FFFFFF00"/>
                </patternFill>
              </fill>
            </x14:dxf>
          </x14:cfRule>
          <xm:sqref>M41:N41</xm:sqref>
        </x14:conditionalFormatting>
        <x14:conditionalFormatting xmlns:xm="http://schemas.microsoft.com/office/excel/2006/main">
          <x14:cfRule type="expression" priority="23" id="{ABEC67C7-12AD-49AB-B02E-E07C94799C7F}">
            <xm:f>AND($G$42="",COUNTIF(点検用!$E$39:$G$39,"TRUE")&gt;=1)</xm:f>
            <x14:dxf>
              <fill>
                <patternFill>
                  <bgColor rgb="FFFFFF00"/>
                </patternFill>
              </fill>
            </x14:dxf>
          </x14:cfRule>
          <xm:sqref>G42</xm:sqref>
        </x14:conditionalFormatting>
        <x14:conditionalFormatting xmlns:xm="http://schemas.microsoft.com/office/excel/2006/main">
          <x14:cfRule type="expression" priority="22" id="{61E4E416-D9F8-4D20-9232-BC358D643227}">
            <xm:f>AND($I$42="",COUNTIF(点検用!$E$39:$G$39,"TRUE")&gt;=1)</xm:f>
            <x14:dxf>
              <fill>
                <patternFill>
                  <bgColor rgb="FFFFFF00"/>
                </patternFill>
              </fill>
            </x14:dxf>
          </x14:cfRule>
          <xm:sqref>I42</xm:sqref>
        </x14:conditionalFormatting>
        <x14:conditionalFormatting xmlns:xm="http://schemas.microsoft.com/office/excel/2006/main">
          <x14:cfRule type="expression" priority="21" id="{9A9915DE-DE99-4D47-BA46-D262B05900DF}">
            <xm:f>AND($K$42="",COUNTIF(点検用!$E$39:$G$39,"TRUE")&gt;=1)</xm:f>
            <x14:dxf>
              <fill>
                <patternFill>
                  <bgColor rgb="FFFFFF00"/>
                </patternFill>
              </fill>
            </x14:dxf>
          </x14:cfRule>
          <xm:sqref>K42</xm:sqref>
        </x14:conditionalFormatting>
        <x14:conditionalFormatting xmlns:xm="http://schemas.microsoft.com/office/excel/2006/main">
          <x14:cfRule type="expression" priority="20" id="{496E407C-1256-489A-B943-3B020EA89EF3}">
            <xm:f>COUNTIF(点検用!$E$42:$H$43,"TRUE")=0</xm:f>
            <x14:dxf>
              <fill>
                <patternFill>
                  <bgColor theme="7" tint="0.79998168889431442"/>
                </patternFill>
              </fill>
            </x14:dxf>
          </x14:cfRule>
          <xm:sqref>D43:O44</xm:sqref>
        </x14:conditionalFormatting>
        <x14:conditionalFormatting xmlns:xm="http://schemas.microsoft.com/office/excel/2006/main">
          <x14:cfRule type="expression" priority="19" id="{C38D81BB-D4EB-457C-8E84-F4E5BDAEEC44}">
            <xm:f>AND(点検用!$E$42=TRUE,$F$44="")</xm:f>
            <x14:dxf>
              <fill>
                <patternFill>
                  <bgColor rgb="FFFFFF00"/>
                </patternFill>
              </fill>
            </x14:dxf>
          </x14:cfRule>
          <xm:sqref>F44</xm:sqref>
        </x14:conditionalFormatting>
        <x14:conditionalFormatting xmlns:xm="http://schemas.microsoft.com/office/excel/2006/main">
          <x14:cfRule type="expression" priority="18" id="{DEB413DD-AF5F-4F0D-B459-955F17DCF142}">
            <xm:f>AND($I$44="",点検用!$F$42=TRUE)</xm:f>
            <x14:dxf>
              <fill>
                <patternFill>
                  <bgColor rgb="FFFFFF00"/>
                </patternFill>
              </fill>
            </x14:dxf>
          </x14:cfRule>
          <xm:sqref>I44</xm:sqref>
        </x14:conditionalFormatting>
        <x14:conditionalFormatting xmlns:xm="http://schemas.microsoft.com/office/excel/2006/main">
          <x14:cfRule type="expression" priority="17" id="{6E60FDD1-AD30-4A4F-B97A-2AD7850532A2}">
            <xm:f>AND($N$44="",点検用!$G$42=TRUE)</xm:f>
            <x14:dxf>
              <fill>
                <patternFill>
                  <bgColor rgb="FFFFFF00"/>
                </patternFill>
              </fill>
            </x14:dxf>
          </x14:cfRule>
          <xm:sqref>N44</xm:sqref>
        </x14:conditionalFormatting>
        <x14:conditionalFormatting xmlns:xm="http://schemas.microsoft.com/office/excel/2006/main">
          <x14:cfRule type="expression" priority="8" id="{4B493428-48D9-4901-BFE7-40C2A049D45B}">
            <xm:f>SUM(点検用!$C$2:$C$45)&gt;0</xm:f>
            <x14:dxf>
              <font>
                <b val="0"/>
                <i val="0"/>
              </font>
              <border>
                <left style="thin">
                  <color rgb="FFFF0000"/>
                </left>
                <right style="thin">
                  <color rgb="FFFF0000"/>
                </right>
                <top style="thin">
                  <color rgb="FFFF0000"/>
                </top>
                <bottom style="thin">
                  <color rgb="FFFF0000"/>
                </bottom>
                <vertical/>
                <horizontal/>
              </border>
            </x14:dxf>
          </x14:cfRule>
          <xm:sqref>O2:P2</xm:sqref>
        </x14:conditionalFormatting>
        <x14:conditionalFormatting xmlns:xm="http://schemas.microsoft.com/office/excel/2006/main">
          <x14:cfRule type="expression" priority="5" id="{820194BD-4368-427D-9546-2EA7DDEA6C7E}">
            <xm:f>AND(点検用!$C$26=0,COUNTA($C$29)=1)</xm:f>
            <x14:dxf>
              <fill>
                <patternFill>
                  <bgColor theme="0"/>
                </patternFill>
              </fill>
            </x14:dxf>
          </x14:cfRule>
          <x14:cfRule type="expression" priority="7" id="{9E6C51F8-3EB2-4C97-A0CE-D9D36B52E36A}">
            <xm:f>点検用!$C$26=1</xm:f>
            <x14:dxf>
              <fill>
                <patternFill>
                  <bgColor rgb="FFFFFF00"/>
                </patternFill>
              </fill>
            </x14:dxf>
          </x14:cfRule>
          <xm:sqref>C29</xm:sqref>
        </x14:conditionalFormatting>
        <x14:conditionalFormatting xmlns:xm="http://schemas.microsoft.com/office/excel/2006/main">
          <x14:cfRule type="expression" priority="4" id="{105ED27E-BF17-4D5A-B5E8-0A8726DF404E}">
            <xm:f>AND(点検用!$C$27=0,COUNTA($C$31)=1)</xm:f>
            <x14:dxf>
              <fill>
                <patternFill>
                  <bgColor theme="0"/>
                </patternFill>
              </fill>
            </x14:dxf>
          </x14:cfRule>
          <x14:cfRule type="expression" priority="6" id="{C7DC7B53-7DD1-4D17-938E-6D3D071FB7F3}">
            <xm:f>点検用!$C$27=1</xm:f>
            <x14:dxf>
              <fill>
                <patternFill>
                  <bgColor rgb="FFFFFF00"/>
                </patternFill>
              </fill>
            </x14:dxf>
          </x14:cfRule>
          <xm:sqref>C31</xm:sqref>
        </x14:conditionalFormatting>
        <x14:conditionalFormatting xmlns:xm="http://schemas.microsoft.com/office/excel/2006/main">
          <x14:cfRule type="expression" priority="3" id="{5C71C60C-1793-47AE-8986-CE587BC9FDDF}">
            <xm:f>集計入力用!$B$3=0</xm:f>
            <x14:dxf>
              <fill>
                <patternFill>
                  <bgColor rgb="FFFFFF00"/>
                </patternFill>
              </fill>
            </x14:dxf>
          </x14:cfRule>
          <xm:sqref>D10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A38"/>
  <sheetViews>
    <sheetView showGridLines="0" topLeftCell="E1" zoomScaleNormal="100" workbookViewId="0">
      <selection activeCell="N2" sqref="N2"/>
    </sheetView>
  </sheetViews>
  <sheetFormatPr defaultRowHeight="13.5"/>
  <cols>
    <col min="1" max="1" width="9" style="64"/>
    <col min="2" max="2" width="31.125" style="64" customWidth="1"/>
    <col min="3" max="3" width="10.875" style="64" customWidth="1"/>
    <col min="4" max="4" width="25" style="65" bestFit="1" customWidth="1"/>
    <col min="5" max="5" width="9" style="64"/>
    <col min="6" max="6" width="12.5" style="64" customWidth="1"/>
    <col min="7" max="14" width="9" style="64"/>
    <col min="15" max="15" width="7.875" style="64" customWidth="1"/>
    <col min="16" max="16" width="11.75" style="64" customWidth="1"/>
    <col min="17" max="17" width="7.875" style="64" customWidth="1"/>
    <col min="18" max="18" width="10.875" style="64" customWidth="1"/>
    <col min="19" max="19" width="7.875" style="64" customWidth="1"/>
    <col min="20" max="20" width="10.875" style="64" customWidth="1"/>
    <col min="21" max="21" width="9" style="64" customWidth="1"/>
    <col min="22" max="22" width="12.125" style="64" customWidth="1"/>
    <col min="23" max="23" width="10.875" style="64" customWidth="1"/>
    <col min="24" max="25" width="8.75" style="64"/>
    <col min="26" max="16384" width="9" style="64"/>
  </cols>
  <sheetData>
    <row r="1" spans="1:27">
      <c r="B1" s="64" t="s">
        <v>97</v>
      </c>
      <c r="C1" s="64" t="s">
        <v>98</v>
      </c>
      <c r="D1" s="65" t="s">
        <v>180</v>
      </c>
      <c r="E1" s="64" t="s">
        <v>99</v>
      </c>
      <c r="F1" s="64" t="s">
        <v>100</v>
      </c>
      <c r="G1" s="64" t="s">
        <v>101</v>
      </c>
      <c r="H1" s="64" t="s">
        <v>181</v>
      </c>
      <c r="J1" s="64" t="s">
        <v>204</v>
      </c>
      <c r="K1" s="64" t="s">
        <v>209</v>
      </c>
      <c r="L1" s="64" t="s">
        <v>210</v>
      </c>
      <c r="M1" s="64" t="s">
        <v>211</v>
      </c>
      <c r="N1" s="64" t="s">
        <v>243</v>
      </c>
    </row>
    <row r="2" spans="1:27" ht="30.75" customHeight="1">
      <c r="A2" s="66">
        <v>0</v>
      </c>
      <c r="B2" s="88" t="s">
        <v>102</v>
      </c>
      <c r="C2" s="64" t="s">
        <v>102</v>
      </c>
      <c r="D2" s="64" t="s">
        <v>102</v>
      </c>
      <c r="E2" s="67" t="s">
        <v>103</v>
      </c>
      <c r="F2" s="67" t="s">
        <v>104</v>
      </c>
      <c r="G2" s="64" t="s">
        <v>105</v>
      </c>
      <c r="H2" s="64" t="s">
        <v>191</v>
      </c>
      <c r="I2" s="64">
        <v>0</v>
      </c>
      <c r="J2" s="64">
        <v>0</v>
      </c>
      <c r="K2" s="64">
        <v>0</v>
      </c>
      <c r="L2" s="64">
        <v>0</v>
      </c>
      <c r="M2" s="64">
        <v>0</v>
      </c>
      <c r="N2" s="64">
        <v>0</v>
      </c>
      <c r="O2" s="65"/>
    </row>
    <row r="3" spans="1:27" ht="30.75" customHeight="1">
      <c r="A3" s="64">
        <v>1</v>
      </c>
      <c r="B3" s="68" t="s">
        <v>129</v>
      </c>
      <c r="C3" s="69" t="s">
        <v>106</v>
      </c>
      <c r="D3" s="70" t="s">
        <v>117</v>
      </c>
      <c r="E3" s="64" t="s">
        <v>108</v>
      </c>
      <c r="F3" s="64" t="s">
        <v>109</v>
      </c>
      <c r="G3" s="64" t="s">
        <v>110</v>
      </c>
      <c r="H3" s="64" t="s">
        <v>182</v>
      </c>
      <c r="I3" s="64">
        <v>1</v>
      </c>
      <c r="O3" s="125"/>
      <c r="P3" s="125"/>
      <c r="Q3" s="125"/>
      <c r="R3" s="125"/>
      <c r="S3" s="125"/>
      <c r="T3" s="125"/>
      <c r="U3" s="125"/>
      <c r="V3" s="125"/>
      <c r="W3" s="125"/>
      <c r="X3" s="125"/>
      <c r="Y3" s="125"/>
      <c r="AA3" s="64" t="str">
        <f>IF(集計入力用!B3=0,"表示","非表示")</f>
        <v>表示</v>
      </c>
    </row>
    <row r="4" spans="1:27" ht="30.75" customHeight="1">
      <c r="A4" s="64">
        <v>2</v>
      </c>
      <c r="B4" s="68" t="s">
        <v>133</v>
      </c>
      <c r="C4" s="71" t="s">
        <v>171</v>
      </c>
      <c r="D4" s="70" t="s">
        <v>107</v>
      </c>
      <c r="E4" s="64" t="s">
        <v>112</v>
      </c>
      <c r="F4" s="64" t="s">
        <v>113</v>
      </c>
      <c r="G4" s="64" t="s">
        <v>114</v>
      </c>
      <c r="H4" s="64" t="s">
        <v>184</v>
      </c>
      <c r="I4" s="64">
        <v>2</v>
      </c>
      <c r="O4" s="126"/>
      <c r="P4" s="126"/>
      <c r="Q4" s="126"/>
      <c r="R4" s="126"/>
      <c r="S4" s="126"/>
      <c r="T4" s="126"/>
      <c r="U4" s="126"/>
      <c r="V4" s="126"/>
      <c r="W4" s="126"/>
      <c r="X4" s="126"/>
      <c r="Y4" s="126"/>
      <c r="Z4" s="65"/>
    </row>
    <row r="5" spans="1:27">
      <c r="A5" s="64">
        <v>3</v>
      </c>
      <c r="B5" s="68" t="s">
        <v>135</v>
      </c>
      <c r="C5" s="72" t="s">
        <v>172</v>
      </c>
      <c r="D5" s="70" t="s">
        <v>123</v>
      </c>
      <c r="E5" s="64" t="s">
        <v>118</v>
      </c>
      <c r="F5" s="64" t="s">
        <v>119</v>
      </c>
      <c r="G5" s="64" t="s">
        <v>104</v>
      </c>
      <c r="H5" s="64" t="s">
        <v>185</v>
      </c>
      <c r="I5" s="64">
        <v>3</v>
      </c>
    </row>
    <row r="6" spans="1:27">
      <c r="A6" s="64">
        <v>4</v>
      </c>
      <c r="B6" s="68" t="s">
        <v>259</v>
      </c>
      <c r="C6" s="71" t="s">
        <v>173</v>
      </c>
      <c r="D6" s="74" t="s">
        <v>130</v>
      </c>
      <c r="E6" s="64" t="s">
        <v>120</v>
      </c>
      <c r="F6" s="64" t="s">
        <v>121</v>
      </c>
      <c r="H6" s="64" t="s">
        <v>183</v>
      </c>
      <c r="I6" s="64">
        <v>4</v>
      </c>
    </row>
    <row r="7" spans="1:27">
      <c r="A7" s="64">
        <v>5</v>
      </c>
      <c r="B7" s="68" t="s">
        <v>260</v>
      </c>
      <c r="C7" s="69" t="s">
        <v>174</v>
      </c>
      <c r="D7" s="70" t="s">
        <v>111</v>
      </c>
      <c r="E7" s="64" t="s">
        <v>124</v>
      </c>
      <c r="H7" s="64" t="s">
        <v>186</v>
      </c>
      <c r="I7" s="64">
        <v>5</v>
      </c>
    </row>
    <row r="8" spans="1:27">
      <c r="A8" s="64">
        <v>6</v>
      </c>
      <c r="B8" s="68" t="s">
        <v>261</v>
      </c>
      <c r="C8" s="75" t="s">
        <v>122</v>
      </c>
      <c r="D8" s="76" t="s">
        <v>116</v>
      </c>
      <c r="E8" s="77"/>
      <c r="H8" s="64" t="s">
        <v>178</v>
      </c>
      <c r="I8" s="64">
        <v>6</v>
      </c>
    </row>
    <row r="9" spans="1:27">
      <c r="A9" s="64">
        <v>7</v>
      </c>
      <c r="B9" s="68" t="s">
        <v>262</v>
      </c>
      <c r="C9" s="69" t="s">
        <v>125</v>
      </c>
      <c r="D9" s="70" t="s">
        <v>179</v>
      </c>
      <c r="E9" s="78"/>
      <c r="H9" s="64" t="s">
        <v>187</v>
      </c>
      <c r="I9" s="64">
        <v>7</v>
      </c>
    </row>
    <row r="10" spans="1:27">
      <c r="A10" s="64">
        <v>8</v>
      </c>
      <c r="B10" s="68" t="s">
        <v>263</v>
      </c>
      <c r="C10" s="71" t="s">
        <v>132</v>
      </c>
      <c r="D10" s="79" t="s">
        <v>127</v>
      </c>
      <c r="E10" s="80"/>
      <c r="H10" s="64" t="s">
        <v>188</v>
      </c>
      <c r="I10" s="64">
        <v>8</v>
      </c>
    </row>
    <row r="11" spans="1:27">
      <c r="A11" s="64">
        <v>9</v>
      </c>
      <c r="B11" s="68" t="s">
        <v>264</v>
      </c>
      <c r="C11" s="76" t="s">
        <v>175</v>
      </c>
      <c r="D11" s="70"/>
      <c r="E11" s="71"/>
      <c r="H11" s="64" t="s">
        <v>189</v>
      </c>
      <c r="I11" s="64">
        <v>9</v>
      </c>
    </row>
    <row r="12" spans="1:27">
      <c r="A12" s="64">
        <v>10</v>
      </c>
      <c r="B12" s="68" t="s">
        <v>126</v>
      </c>
      <c r="C12" s="76" t="s">
        <v>176</v>
      </c>
      <c r="D12" s="70"/>
      <c r="E12" s="71"/>
      <c r="H12" s="64" t="s">
        <v>190</v>
      </c>
      <c r="I12" s="64">
        <v>10</v>
      </c>
    </row>
    <row r="13" spans="1:27">
      <c r="A13" s="64">
        <v>11</v>
      </c>
      <c r="B13" s="73" t="s">
        <v>265</v>
      </c>
      <c r="C13" s="79" t="s">
        <v>177</v>
      </c>
      <c r="D13" s="70"/>
      <c r="I13" s="64">
        <v>11</v>
      </c>
    </row>
    <row r="14" spans="1:27">
      <c r="A14" s="64">
        <v>12</v>
      </c>
      <c r="B14" s="73" t="s">
        <v>134</v>
      </c>
      <c r="C14" s="74" t="s">
        <v>178</v>
      </c>
      <c r="D14" s="70"/>
      <c r="I14" s="64">
        <v>12</v>
      </c>
    </row>
    <row r="15" spans="1:27">
      <c r="A15" s="64">
        <v>13</v>
      </c>
      <c r="B15" s="73" t="s">
        <v>266</v>
      </c>
      <c r="C15" s="70" t="s">
        <v>258</v>
      </c>
      <c r="D15" s="70"/>
      <c r="I15" s="64">
        <v>13</v>
      </c>
    </row>
    <row r="16" spans="1:27">
      <c r="A16" s="64">
        <v>14</v>
      </c>
      <c r="B16" s="73" t="s">
        <v>267</v>
      </c>
      <c r="C16" s="74"/>
      <c r="D16" s="70"/>
      <c r="I16" s="64">
        <v>14</v>
      </c>
    </row>
    <row r="17" spans="1:9">
      <c r="A17" s="64">
        <v>15</v>
      </c>
      <c r="B17" s="73" t="s">
        <v>268</v>
      </c>
      <c r="C17" s="76"/>
      <c r="D17" s="70"/>
      <c r="I17" s="64">
        <v>15</v>
      </c>
    </row>
    <row r="18" spans="1:9">
      <c r="A18" s="64">
        <v>16</v>
      </c>
      <c r="B18" s="73" t="s">
        <v>269</v>
      </c>
      <c r="C18" s="76"/>
      <c r="D18" s="70"/>
      <c r="I18" s="64">
        <v>16</v>
      </c>
    </row>
    <row r="19" spans="1:9">
      <c r="A19" s="64">
        <v>17</v>
      </c>
      <c r="B19" s="73" t="s">
        <v>270</v>
      </c>
      <c r="C19" s="76"/>
      <c r="D19" s="70"/>
      <c r="I19" s="64">
        <v>17</v>
      </c>
    </row>
    <row r="20" spans="1:9">
      <c r="A20" s="64">
        <v>18</v>
      </c>
      <c r="B20" s="81" t="s">
        <v>131</v>
      </c>
      <c r="C20" s="79"/>
      <c r="D20" s="74"/>
      <c r="I20" s="64">
        <v>18</v>
      </c>
    </row>
    <row r="21" spans="1:9">
      <c r="A21" s="64">
        <v>19</v>
      </c>
      <c r="B21" s="68" t="s">
        <v>271</v>
      </c>
      <c r="C21" s="74"/>
      <c r="D21" s="70"/>
      <c r="I21" s="64">
        <v>19</v>
      </c>
    </row>
    <row r="22" spans="1:9">
      <c r="A22" s="64">
        <v>20</v>
      </c>
      <c r="B22" s="68" t="s">
        <v>272</v>
      </c>
      <c r="C22" s="83"/>
      <c r="I22" s="64">
        <v>20</v>
      </c>
    </row>
    <row r="23" spans="1:9">
      <c r="A23" s="64">
        <v>21</v>
      </c>
      <c r="B23" s="82" t="s">
        <v>273</v>
      </c>
      <c r="C23" s="79"/>
      <c r="D23" s="80"/>
      <c r="I23" s="64">
        <v>21</v>
      </c>
    </row>
    <row r="24" spans="1:9">
      <c r="A24" s="64">
        <v>22</v>
      </c>
      <c r="B24" s="66" t="s">
        <v>274</v>
      </c>
      <c r="C24" s="76"/>
      <c r="D24" s="77"/>
      <c r="I24" s="64">
        <v>22</v>
      </c>
    </row>
    <row r="25" spans="1:9">
      <c r="A25" s="64">
        <v>23</v>
      </c>
      <c r="B25" s="89" t="s">
        <v>275</v>
      </c>
      <c r="C25" s="76"/>
      <c r="D25" s="77"/>
      <c r="I25" s="64">
        <v>23</v>
      </c>
    </row>
    <row r="26" spans="1:9">
      <c r="A26" s="64">
        <v>24</v>
      </c>
      <c r="B26" s="66" t="s">
        <v>276</v>
      </c>
      <c r="C26" s="79"/>
      <c r="D26" s="80"/>
      <c r="I26" s="64">
        <v>24</v>
      </c>
    </row>
    <row r="27" spans="1:9">
      <c r="A27" s="64">
        <v>25</v>
      </c>
      <c r="B27" s="68" t="s">
        <v>277</v>
      </c>
      <c r="C27" s="79"/>
      <c r="D27" s="80"/>
      <c r="I27" s="64">
        <v>25</v>
      </c>
    </row>
    <row r="28" spans="1:9">
      <c r="A28" s="64">
        <v>26</v>
      </c>
      <c r="B28" s="81" t="s">
        <v>115</v>
      </c>
      <c r="C28" s="76"/>
      <c r="D28" s="77"/>
      <c r="I28" s="64">
        <v>26</v>
      </c>
    </row>
    <row r="29" spans="1:9" ht="13.5" customHeight="1">
      <c r="A29" s="64">
        <v>27</v>
      </c>
      <c r="B29" s="73" t="s">
        <v>128</v>
      </c>
      <c r="C29" s="84"/>
      <c r="D29" s="85"/>
      <c r="I29" s="64">
        <v>27</v>
      </c>
    </row>
    <row r="30" spans="1:9">
      <c r="A30" s="64">
        <v>28</v>
      </c>
      <c r="B30" s="64" t="s">
        <v>278</v>
      </c>
      <c r="C30" s="86"/>
      <c r="D30" s="87"/>
    </row>
    <row r="31" spans="1:9">
      <c r="A31" s="64">
        <v>29</v>
      </c>
      <c r="B31" s="64" t="s">
        <v>279</v>
      </c>
    </row>
    <row r="32" spans="1:9">
      <c r="A32" s="64">
        <v>30</v>
      </c>
      <c r="B32" s="64" t="s">
        <v>280</v>
      </c>
    </row>
    <row r="33" spans="1:5">
      <c r="A33" s="64">
        <v>31</v>
      </c>
      <c r="B33" s="64" t="s">
        <v>281</v>
      </c>
    </row>
    <row r="34" spans="1:5">
      <c r="A34" s="64">
        <v>32</v>
      </c>
      <c r="B34" s="64" t="s">
        <v>282</v>
      </c>
      <c r="E34" s="77"/>
    </row>
    <row r="35" spans="1:5">
      <c r="A35" s="64">
        <v>33</v>
      </c>
      <c r="B35" s="64" t="s">
        <v>283</v>
      </c>
      <c r="E35" s="70"/>
    </row>
    <row r="36" spans="1:5">
      <c r="A36" s="64">
        <v>34</v>
      </c>
      <c r="B36" s="64" t="s">
        <v>284</v>
      </c>
    </row>
    <row r="37" spans="1:5">
      <c r="A37" s="64">
        <v>35</v>
      </c>
      <c r="B37" s="64" t="s">
        <v>285</v>
      </c>
    </row>
    <row r="38" spans="1:5">
      <c r="A38" s="64">
        <v>36</v>
      </c>
      <c r="B38" s="64" t="s">
        <v>286</v>
      </c>
    </row>
  </sheetData>
  <phoneticPr fontId="9"/>
  <pageMargins left="0.7" right="0.7" top="0.75" bottom="0.75" header="0.3" footer="0.3"/>
  <pageSetup paperSize="9" orientation="landscape"/>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K45"/>
  <sheetViews>
    <sheetView workbookViewId="0">
      <selection activeCell="C9" sqref="C9"/>
    </sheetView>
  </sheetViews>
  <sheetFormatPr defaultRowHeight="13.5"/>
  <cols>
    <col min="1" max="1" width="9" style="64"/>
    <col min="2" max="2" width="3.5" style="64" bestFit="1" customWidth="1"/>
    <col min="3" max="3" width="8.125" style="64" bestFit="1" customWidth="1"/>
    <col min="4" max="4" width="19.25" style="64" bestFit="1" customWidth="1"/>
    <col min="5" max="8" width="9" style="64"/>
    <col min="9" max="9" width="3.5" style="64" bestFit="1" customWidth="1"/>
    <col min="10" max="10" width="25.5" style="64" bestFit="1" customWidth="1"/>
    <col min="11" max="11" width="11.25" style="64" customWidth="1"/>
    <col min="12" max="16384" width="9" style="64"/>
  </cols>
  <sheetData>
    <row r="1" spans="1:11">
      <c r="A1" s="64" t="s">
        <v>159</v>
      </c>
      <c r="C1" s="64" t="s">
        <v>160</v>
      </c>
      <c r="D1" s="64" t="s">
        <v>161</v>
      </c>
      <c r="J1" s="64" t="s">
        <v>162</v>
      </c>
    </row>
    <row r="2" spans="1:11">
      <c r="B2" s="64">
        <f>COUNTIF($C$1:C2,1)</f>
        <v>1</v>
      </c>
      <c r="C2" s="64">
        <f>IF(AND(事故報告書!K4="",事故報告書!M4="",事故報告書!O4=""),1,0)</f>
        <v>1</v>
      </c>
      <c r="D2" s="64" t="s">
        <v>242</v>
      </c>
      <c r="I2" s="64">
        <v>1</v>
      </c>
      <c r="J2" s="64" t="str">
        <f>IFERROR(VLOOKUP(I2,$B$2:$D$45,3,0),"")</f>
        <v>１．提出日</v>
      </c>
      <c r="K2" s="105"/>
    </row>
    <row r="3" spans="1:11">
      <c r="B3" s="64">
        <f>COUNTIF($C$1:C3,1)</f>
        <v>2</v>
      </c>
      <c r="C3" s="65">
        <f>IF(集計入力用!D6=0,1,0)</f>
        <v>1</v>
      </c>
      <c r="D3" s="65" t="s">
        <v>193</v>
      </c>
      <c r="I3" s="64">
        <v>2</v>
      </c>
      <c r="J3" s="64" t="str">
        <f t="shared" ref="J3:J45" si="0">IFERROR(VLOOKUP(I3,$B$2:$D$45,3,0),"")</f>
        <v>１．事故状況の程度</v>
      </c>
    </row>
    <row r="4" spans="1:11">
      <c r="B4" s="64">
        <f>COUNTIF($C$1:C4,1)</f>
        <v>3</v>
      </c>
      <c r="C4" s="64">
        <f>IF(OR(AND(集計入力用!D6=3,COUNTA(事故報告書!E7,事故報告書!G7,事故報告書!I7)=3),集計入力用!D6=1,集計入力用!D6=2,集計入力用!D6=4),0,1)</f>
        <v>1</v>
      </c>
      <c r="D4" s="64" t="s">
        <v>194</v>
      </c>
      <c r="I4" s="64">
        <v>3</v>
      </c>
      <c r="J4" s="64" t="str">
        <f t="shared" si="0"/>
        <v>１．死亡日</v>
      </c>
    </row>
    <row r="5" spans="1:11">
      <c r="B5" s="64">
        <f>COUNTIF($C$1:C5,1)</f>
        <v>4</v>
      </c>
      <c r="C5" s="64">
        <f>IF(OR(AND(集計入力用!D6=4,COUNTA(事故報告書!M6)=1),集計入力用!D6=1,集計入力用!D6=2,集計入力用!D6=3),0,1)</f>
        <v>1</v>
      </c>
      <c r="D5" s="64" t="s">
        <v>195</v>
      </c>
      <c r="I5" s="64">
        <v>4</v>
      </c>
      <c r="J5" s="64" t="str">
        <f t="shared" si="0"/>
        <v>１．事故状況その他の程度</v>
      </c>
    </row>
    <row r="6" spans="1:11">
      <c r="B6" s="64">
        <f>COUNTIF($C$1:C6,1)</f>
        <v>5</v>
      </c>
      <c r="C6" s="64">
        <f>IF(事故報告書!D8="",1,0)</f>
        <v>1</v>
      </c>
      <c r="D6" s="64" t="s">
        <v>196</v>
      </c>
      <c r="I6" s="64">
        <v>5</v>
      </c>
      <c r="J6" s="64" t="str">
        <f t="shared" si="0"/>
        <v>２．法人名</v>
      </c>
    </row>
    <row r="7" spans="1:11">
      <c r="B7" s="64">
        <f>COUNTIF($C$1:C7,1)</f>
        <v>6</v>
      </c>
      <c r="C7" s="64">
        <f>IF(事故報告書!D9="",1,0)</f>
        <v>1</v>
      </c>
      <c r="D7" s="64" t="s">
        <v>197</v>
      </c>
      <c r="I7" s="64">
        <v>6</v>
      </c>
      <c r="J7" s="64" t="str">
        <f t="shared" si="0"/>
        <v>２．事業所名</v>
      </c>
    </row>
    <row r="8" spans="1:11">
      <c r="B8" s="64">
        <f>COUNTIF($C$1:C8,1)</f>
        <v>7</v>
      </c>
      <c r="C8" s="64">
        <f>IF(OR(AND(LEN(事故報告書!L9)=10,集計入力用!C17=1),AND(COUNTA(事故報告書!L9)=1,集計入力用!C17=0)),0,1)</f>
        <v>1</v>
      </c>
      <c r="D8" s="64" t="s">
        <v>198</v>
      </c>
      <c r="I8" s="64">
        <v>7</v>
      </c>
      <c r="J8" s="64" t="str">
        <f t="shared" si="0"/>
        <v>２．事業所番号</v>
      </c>
    </row>
    <row r="9" spans="1:11">
      <c r="B9" s="64">
        <f>COUNTIF($C$1:C9,1)</f>
        <v>8</v>
      </c>
      <c r="C9" s="65">
        <f>IF(集計入力用!B5=0,1,0)</f>
        <v>1</v>
      </c>
      <c r="D9" s="65" t="s">
        <v>199</v>
      </c>
      <c r="I9" s="64">
        <v>8</v>
      </c>
      <c r="J9" s="64" t="str">
        <f t="shared" si="0"/>
        <v>２．サービス種別</v>
      </c>
    </row>
    <row r="10" spans="1:11">
      <c r="B10" s="64">
        <f>COUNTIF($C$1:C10,1)</f>
        <v>9</v>
      </c>
      <c r="C10" s="65">
        <f>IF(事故報告書!D11="",1,0)</f>
        <v>1</v>
      </c>
      <c r="D10" s="65" t="s">
        <v>200</v>
      </c>
      <c r="I10" s="64">
        <v>9</v>
      </c>
      <c r="J10" s="64" t="str">
        <f t="shared" si="0"/>
        <v>２．所在地</v>
      </c>
    </row>
    <row r="11" spans="1:11">
      <c r="B11" s="64">
        <f>COUNTIF($C$1:C11,1)</f>
        <v>10</v>
      </c>
      <c r="C11" s="65">
        <f>IF(事故報告書!E13="",1,0)</f>
        <v>1</v>
      </c>
      <c r="D11" s="65" t="s">
        <v>201</v>
      </c>
      <c r="I11" s="64">
        <v>10</v>
      </c>
      <c r="J11" s="64" t="str">
        <f t="shared" si="0"/>
        <v>３．氏名</v>
      </c>
    </row>
    <row r="12" spans="1:11">
      <c r="B12" s="64">
        <f>COUNTIF($C$1:C12,1)</f>
        <v>11</v>
      </c>
      <c r="C12" s="65">
        <f>IF(事故報告書!I13="",1,0)</f>
        <v>1</v>
      </c>
      <c r="D12" s="65" t="s">
        <v>202</v>
      </c>
      <c r="I12" s="64">
        <v>11</v>
      </c>
      <c r="J12" s="64" t="str">
        <f t="shared" si="0"/>
        <v>３．年齢</v>
      </c>
    </row>
    <row r="13" spans="1:11">
      <c r="B13" s="64">
        <f>COUNTIF($C$1:C13,1)</f>
        <v>12</v>
      </c>
      <c r="C13" s="65">
        <f>IF(データ整理!J2&gt;=1,0,1)</f>
        <v>1</v>
      </c>
      <c r="D13" s="65" t="s">
        <v>203</v>
      </c>
      <c r="I13" s="64">
        <v>12</v>
      </c>
      <c r="J13" s="64" t="str">
        <f t="shared" si="0"/>
        <v>３．性別</v>
      </c>
    </row>
    <row r="14" spans="1:11">
      <c r="B14" s="64">
        <f>COUNTIF($C$1:C14,1)</f>
        <v>13</v>
      </c>
      <c r="C14" s="106">
        <f>IF(COUNTA(事故報告書!$E$14,事故報告書!$G$14,事故報告書!$I$14)=3,0,1)</f>
        <v>1</v>
      </c>
      <c r="D14" s="65" t="s">
        <v>205</v>
      </c>
      <c r="I14" s="64">
        <v>13</v>
      </c>
      <c r="J14" s="64" t="str">
        <f t="shared" si="0"/>
        <v>３．サービス提供開始日</v>
      </c>
    </row>
    <row r="15" spans="1:11">
      <c r="B15" s="64">
        <f>COUNTIF($C$1:C15,1)</f>
        <v>14</v>
      </c>
      <c r="C15" s="65">
        <f>IF(事故報告書!$L$14="",1,0)</f>
        <v>1</v>
      </c>
      <c r="D15" s="64" t="s">
        <v>206</v>
      </c>
      <c r="I15" s="64">
        <v>14</v>
      </c>
      <c r="J15" s="64" t="str">
        <f t="shared" si="0"/>
        <v>３．保険者</v>
      </c>
    </row>
    <row r="16" spans="1:11">
      <c r="B16" s="64">
        <f>COUNTIF($C$1:C16,1)</f>
        <v>15</v>
      </c>
      <c r="C16" s="106">
        <f>IF(事故報告書!$N$14="",1,0)</f>
        <v>1</v>
      </c>
      <c r="D16" s="65" t="s">
        <v>207</v>
      </c>
      <c r="I16" s="64">
        <v>15</v>
      </c>
      <c r="J16" s="64" t="str">
        <f t="shared" si="0"/>
        <v>３．被保険者番号</v>
      </c>
    </row>
    <row r="17" spans="2:10">
      <c r="B17" s="64">
        <f>COUNTIF($C$1:C17,1)</f>
        <v>16</v>
      </c>
      <c r="C17" s="106">
        <f>IF(OR(データ整理!K2=1,AND(データ整理!K2=2,COUNTA(事故報告書!I15)=1)),0,1)</f>
        <v>1</v>
      </c>
      <c r="D17" s="65" t="s">
        <v>208</v>
      </c>
      <c r="I17" s="64">
        <v>16</v>
      </c>
      <c r="J17" s="64" t="str">
        <f t="shared" si="0"/>
        <v>３．住所</v>
      </c>
    </row>
    <row r="18" spans="2:10">
      <c r="B18" s="64">
        <f>COUNTIF($C$1:C18,1)</f>
        <v>17</v>
      </c>
      <c r="C18" s="65">
        <f>IF(データ整理!L2=0,1,0)</f>
        <v>1</v>
      </c>
      <c r="D18" s="65" t="s">
        <v>212</v>
      </c>
      <c r="I18" s="64">
        <v>17</v>
      </c>
      <c r="J18" s="64" t="str">
        <f t="shared" si="0"/>
        <v>３．要介護度</v>
      </c>
    </row>
    <row r="19" spans="2:10">
      <c r="B19" s="64">
        <f>COUNTIF($C$1:C19,1)</f>
        <v>17</v>
      </c>
      <c r="C19" s="65">
        <f>IF(データ整理!M2="",1,0)</f>
        <v>0</v>
      </c>
      <c r="D19" s="65" t="s">
        <v>213</v>
      </c>
      <c r="I19" s="64">
        <v>18</v>
      </c>
      <c r="J19" s="64" t="str">
        <f t="shared" si="0"/>
        <v>４．発生日時</v>
      </c>
    </row>
    <row r="20" spans="2:10">
      <c r="B20" s="64">
        <f>COUNTIF($C$1:C20,1)</f>
        <v>18</v>
      </c>
      <c r="C20" s="65">
        <f>IF(COUNTA(事故報告書!E20,事故報告書!G20,事故報告書!I20,事故報告書!K20,事故報告書!M20)=5,0,1)</f>
        <v>1</v>
      </c>
      <c r="D20" s="65" t="s">
        <v>214</v>
      </c>
      <c r="I20" s="64">
        <v>19</v>
      </c>
      <c r="J20" s="64" t="str">
        <f t="shared" si="0"/>
        <v>４．発生場所</v>
      </c>
    </row>
    <row r="21" spans="2:10">
      <c r="B21" s="64">
        <f>COUNTIF($C$1:C21,1)</f>
        <v>19</v>
      </c>
      <c r="C21" s="65">
        <f>IF(集計入力用!B9=0,1,0)</f>
        <v>1</v>
      </c>
      <c r="D21" s="65" t="s">
        <v>215</v>
      </c>
      <c r="I21" s="64">
        <v>20</v>
      </c>
      <c r="J21" s="64" t="str">
        <f t="shared" si="0"/>
        <v>４．事故の種別</v>
      </c>
    </row>
    <row r="22" spans="2:10">
      <c r="B22" s="64">
        <f>COUNTIF($C$1:C22,1)</f>
        <v>19</v>
      </c>
      <c r="C22" s="65">
        <f>IF(OR(集計入力用!B9&lt;6,集計入力用!B9&gt;6,AND(集計入力用!B9=6,COUNTA(事故報告書!I23)=1)),0,1)</f>
        <v>0</v>
      </c>
      <c r="D22" s="65" t="s">
        <v>216</v>
      </c>
      <c r="I22" s="64">
        <v>21</v>
      </c>
      <c r="J22" s="64" t="str">
        <f t="shared" si="0"/>
        <v>４．発生時状況、事故内容の詳細</v>
      </c>
    </row>
    <row r="23" spans="2:10">
      <c r="B23" s="64">
        <f>COUNTIF($C$1:C23,1)</f>
        <v>20</v>
      </c>
      <c r="C23" s="65">
        <f>IF(集計入力用!B5=0,1,0)</f>
        <v>1</v>
      </c>
      <c r="D23" s="65" t="s">
        <v>217</v>
      </c>
      <c r="I23" s="64">
        <v>22</v>
      </c>
      <c r="J23" s="64" t="str">
        <f t="shared" si="0"/>
        <v>５．発生時の対応</v>
      </c>
    </row>
    <row r="24" spans="2:10">
      <c r="B24" s="64">
        <f>COUNTIF($C$1:C24,1)</f>
        <v>20</v>
      </c>
      <c r="C24" s="65">
        <f>IF(OR(AND(集計入力用!B5=12,COUNTA(事故報告書!N26)=1),集計入力用!B5&lt;12),0,1)</f>
        <v>0</v>
      </c>
      <c r="D24" s="65" t="s">
        <v>218</v>
      </c>
      <c r="I24" s="64">
        <v>23</v>
      </c>
      <c r="J24" s="64" t="str">
        <f t="shared" si="0"/>
        <v>５．受診方法</v>
      </c>
    </row>
    <row r="25" spans="2:10">
      <c r="B25" s="64">
        <f>COUNTIF($C$1:C25,1)</f>
        <v>21</v>
      </c>
      <c r="C25" s="64">
        <f>IF(事故報告書!D27="",1,0)</f>
        <v>1</v>
      </c>
      <c r="D25" s="65" t="s">
        <v>221</v>
      </c>
      <c r="I25" s="64">
        <v>24</v>
      </c>
      <c r="J25" s="64" t="str">
        <f t="shared" si="0"/>
        <v>５．診断名</v>
      </c>
    </row>
    <row r="26" spans="2:10">
      <c r="B26" s="64">
        <f>COUNTIF($C$1:C26,1)</f>
        <v>21</v>
      </c>
      <c r="C26" s="64">
        <f>IF(AND(集計入力用!B5=5,事故報告書!C29=""),1,0)</f>
        <v>0</v>
      </c>
      <c r="D26" s="65" t="s">
        <v>222</v>
      </c>
      <c r="I26" s="64">
        <v>25</v>
      </c>
      <c r="J26" s="64" t="str">
        <f t="shared" si="0"/>
        <v>５．診断内容</v>
      </c>
    </row>
    <row r="27" spans="2:10">
      <c r="B27" s="64">
        <f>COUNTIF($C$1:C27,1)</f>
        <v>21</v>
      </c>
      <c r="C27" s="64">
        <f>IF(AND(集計入力用!B5=5,事故報告書!C31=""),1,0)</f>
        <v>0</v>
      </c>
      <c r="D27" s="65" t="s">
        <v>223</v>
      </c>
      <c r="I27" s="64">
        <v>26</v>
      </c>
      <c r="J27" s="64" t="str">
        <f t="shared" si="0"/>
        <v>５．検査、処置等の概要</v>
      </c>
    </row>
    <row r="28" spans="2:10">
      <c r="B28" s="64">
        <f>COUNTIF($C$1:C28,1)</f>
        <v>22</v>
      </c>
      <c r="C28" s="65">
        <f>IF(事故報告書!D33="",1,0)</f>
        <v>1</v>
      </c>
      <c r="D28" s="65" t="s">
        <v>224</v>
      </c>
      <c r="I28" s="64">
        <v>27</v>
      </c>
      <c r="J28" s="64" t="str">
        <f t="shared" si="0"/>
        <v>６．利用者の状況</v>
      </c>
    </row>
    <row r="29" spans="2:10">
      <c r="B29" s="64">
        <f>COUNTIF($C$1:C29,1)</f>
        <v>23</v>
      </c>
      <c r="C29" s="65">
        <f>IF(COUNTIF(E29:H29,"TRUE")=0,1,0)</f>
        <v>1</v>
      </c>
      <c r="D29" s="65" t="s">
        <v>225</v>
      </c>
      <c r="E29" s="64" t="b">
        <v>0</v>
      </c>
      <c r="F29" s="64" t="b">
        <v>0</v>
      </c>
      <c r="G29" s="64" t="b">
        <v>0</v>
      </c>
      <c r="H29" s="64" t="b">
        <v>0</v>
      </c>
      <c r="I29" s="64">
        <v>28</v>
      </c>
      <c r="J29" s="64" t="str">
        <f t="shared" si="0"/>
        <v>６．家族等への報告</v>
      </c>
    </row>
    <row r="30" spans="2:10">
      <c r="B30" s="64">
        <f>COUNTIF($C$1:C30,1)</f>
        <v>23</v>
      </c>
      <c r="C30" s="65">
        <f>IF(OR(AND(H29=TRUE,COUNTA(事故報告書!N34)&gt;=1),点検用!H29=FALSE),0,1)</f>
        <v>0</v>
      </c>
      <c r="D30" s="65" t="s">
        <v>226</v>
      </c>
      <c r="I30" s="64">
        <v>29</v>
      </c>
      <c r="J30" s="64" t="str">
        <f t="shared" si="0"/>
        <v>６．報告年月日</v>
      </c>
    </row>
    <row r="31" spans="2:10">
      <c r="B31" s="64">
        <f>COUNTIF($C$1:C31,1)</f>
        <v>23</v>
      </c>
      <c r="C31" s="65">
        <f>IF(AND(OR(F29=TRUE,G29=TRUE),事故報告書!F35=""),1,0)</f>
        <v>0</v>
      </c>
      <c r="D31" s="65" t="s">
        <v>227</v>
      </c>
      <c r="I31" s="64">
        <v>30</v>
      </c>
      <c r="J31" s="64" t="str">
        <f t="shared" si="0"/>
        <v>６．追加対応予定</v>
      </c>
    </row>
    <row r="32" spans="2:10">
      <c r="B32" s="64">
        <f>COUNTIF($C$1:C32,1)</f>
        <v>23</v>
      </c>
      <c r="C32" s="65">
        <f>IF(AND(OR(F29=TRUE,G29=TRUE),事故報告書!L35=""),1,0)</f>
        <v>0</v>
      </c>
      <c r="D32" s="65" t="s">
        <v>228</v>
      </c>
      <c r="I32" s="64">
        <v>31</v>
      </c>
      <c r="J32" s="64" t="str">
        <f t="shared" si="0"/>
        <v>７．事故の原因分析</v>
      </c>
    </row>
    <row r="33" spans="2:10">
      <c r="B33" s="64">
        <f>COUNTIF($C$1:C33,1)</f>
        <v>24</v>
      </c>
      <c r="C33" s="65">
        <f>IF(事故報告書!D36="",1,0)</f>
        <v>1</v>
      </c>
      <c r="D33" s="65" t="s">
        <v>229</v>
      </c>
      <c r="I33" s="64">
        <v>32</v>
      </c>
      <c r="J33" s="64" t="str">
        <f t="shared" si="0"/>
        <v>８．再発防止策</v>
      </c>
    </row>
    <row r="34" spans="2:10">
      <c r="B34" s="64">
        <f>COUNTIF($C$1:C34,1)</f>
        <v>25</v>
      </c>
      <c r="C34" s="65">
        <f>IF(集計入力用!B6=0,1,0)</f>
        <v>1</v>
      </c>
      <c r="D34" s="65" t="s">
        <v>230</v>
      </c>
      <c r="I34" s="64">
        <v>33</v>
      </c>
      <c r="J34" s="64" t="str">
        <f t="shared" si="0"/>
        <v/>
      </c>
    </row>
    <row r="35" spans="2:10">
      <c r="B35" s="64">
        <f>COUNTIF($C$1:C35,1)</f>
        <v>25</v>
      </c>
      <c r="C35" s="65">
        <f>IF(OR(AND(集計入力用!B6=5,事故報告書!K37=""),AND(集計入力用!B6=6,事故報告書!K38="")),1,0)</f>
        <v>0</v>
      </c>
      <c r="D35" s="65" t="s">
        <v>231</v>
      </c>
      <c r="I35" s="64">
        <v>34</v>
      </c>
      <c r="J35" s="64" t="str">
        <f t="shared" si="0"/>
        <v/>
      </c>
    </row>
    <row r="36" spans="2:10">
      <c r="B36" s="64">
        <f>COUNTIF($C$1:C36,1)</f>
        <v>25</v>
      </c>
      <c r="C36" s="65">
        <f>IF(AND(集計入力用!B6=8,事故報告書!N38=""),1,0)</f>
        <v>0</v>
      </c>
      <c r="D36" s="65" t="s">
        <v>232</v>
      </c>
      <c r="I36" s="64">
        <v>35</v>
      </c>
      <c r="J36" s="64" t="str">
        <f t="shared" si="0"/>
        <v/>
      </c>
    </row>
    <row r="37" spans="2:10">
      <c r="B37" s="64">
        <f>COUNTIF($C$1:C37,1)</f>
        <v>26</v>
      </c>
      <c r="C37" s="65">
        <f>IF(事故報告書!D39="",1,0)</f>
        <v>1</v>
      </c>
      <c r="D37" s="65" t="s">
        <v>233</v>
      </c>
      <c r="I37" s="64">
        <v>36</v>
      </c>
      <c r="J37" s="64" t="str">
        <f t="shared" si="0"/>
        <v/>
      </c>
    </row>
    <row r="38" spans="2:10">
      <c r="B38" s="64">
        <f>COUNTIF($C$1:C38,1)</f>
        <v>27</v>
      </c>
      <c r="C38" s="65">
        <f>IF(事故報告書!D40="",1,0)</f>
        <v>1</v>
      </c>
      <c r="D38" s="65" t="s">
        <v>234</v>
      </c>
      <c r="I38" s="64">
        <v>37</v>
      </c>
      <c r="J38" s="64" t="str">
        <f t="shared" si="0"/>
        <v/>
      </c>
    </row>
    <row r="39" spans="2:10">
      <c r="B39" s="64">
        <f>COUNTIF($C$1:C39,1)</f>
        <v>28</v>
      </c>
      <c r="C39" s="65">
        <f>IF(COUNTIF(E39:G39,"TRUE")&gt;=1,0,1)</f>
        <v>1</v>
      </c>
      <c r="D39" s="65" t="s">
        <v>235</v>
      </c>
      <c r="E39" s="64" t="b">
        <v>0</v>
      </c>
      <c r="F39" s="64" t="b">
        <v>0</v>
      </c>
      <c r="G39" s="64" t="b">
        <v>0</v>
      </c>
      <c r="I39" s="64">
        <v>38</v>
      </c>
      <c r="J39" s="64" t="str">
        <f t="shared" si="0"/>
        <v/>
      </c>
    </row>
    <row r="40" spans="2:10">
      <c r="B40" s="64">
        <f>COUNTIF($C$1:C40,1)</f>
        <v>28</v>
      </c>
      <c r="C40" s="65">
        <f>IF(AND(G39=TRUE,事故報告書!M41=""),1,0)</f>
        <v>0</v>
      </c>
      <c r="D40" s="65" t="s">
        <v>236</v>
      </c>
      <c r="I40" s="64">
        <v>39</v>
      </c>
      <c r="J40" s="64" t="str">
        <f t="shared" si="0"/>
        <v/>
      </c>
    </row>
    <row r="41" spans="2:10">
      <c r="B41" s="64">
        <f>COUNTIF($C$1:C41,1)</f>
        <v>29</v>
      </c>
      <c r="C41" s="64">
        <f>IF(COUNTA(事故報告書!G42,事故報告書!I42,事故報告書!K42)=3,0,1)</f>
        <v>1</v>
      </c>
      <c r="D41" s="64" t="s">
        <v>237</v>
      </c>
      <c r="I41" s="64">
        <v>40</v>
      </c>
      <c r="J41" s="64" t="str">
        <f t="shared" si="0"/>
        <v/>
      </c>
    </row>
    <row r="42" spans="2:10">
      <c r="B42" s="64">
        <f>COUNTIF($C$1:C42,1)</f>
        <v>29</v>
      </c>
      <c r="C42" s="64">
        <f>IF(OR(AND(点検用!E42=TRUE,事故報告書!F44=""),AND(点検用!F42=TRUE,事故報告書!I44=""),AND(点検用!G42=TRUE,事故報告書!N44="")),1,0)</f>
        <v>0</v>
      </c>
      <c r="D42" s="64" t="s">
        <v>238</v>
      </c>
      <c r="E42" s="64" t="b">
        <v>0</v>
      </c>
      <c r="F42" s="64" t="b">
        <v>0</v>
      </c>
      <c r="G42" s="64" t="b">
        <v>0</v>
      </c>
      <c r="H42" s="64" t="b">
        <v>0</v>
      </c>
      <c r="I42" s="64">
        <v>41</v>
      </c>
      <c r="J42" s="64" t="str">
        <f t="shared" si="0"/>
        <v/>
      </c>
    </row>
    <row r="43" spans="2:10">
      <c r="B43" s="64">
        <f>COUNTIF($C$1:C43,1)</f>
        <v>30</v>
      </c>
      <c r="C43" s="64">
        <f>IF(事故報告書!D45="",1,0)</f>
        <v>1</v>
      </c>
      <c r="D43" s="64" t="s">
        <v>239</v>
      </c>
      <c r="H43" s="64" t="b">
        <v>0</v>
      </c>
      <c r="I43" s="64">
        <v>42</v>
      </c>
      <c r="J43" s="64" t="str">
        <f t="shared" si="0"/>
        <v/>
      </c>
    </row>
    <row r="44" spans="2:10">
      <c r="B44" s="64">
        <f>COUNTIF($C$1:C44,1)</f>
        <v>31</v>
      </c>
      <c r="C44" s="64">
        <f>IF(事故報告書!E47="",1,0)</f>
        <v>1</v>
      </c>
      <c r="D44" s="64" t="s">
        <v>240</v>
      </c>
      <c r="I44" s="64">
        <v>43</v>
      </c>
      <c r="J44" s="64" t="str">
        <f t="shared" si="0"/>
        <v/>
      </c>
    </row>
    <row r="45" spans="2:10">
      <c r="B45" s="64">
        <f>COUNTIF($C$1:C45,1)</f>
        <v>32</v>
      </c>
      <c r="C45" s="64">
        <f>IF(事故報告書!E49="",1,0)</f>
        <v>1</v>
      </c>
      <c r="D45" s="64" t="s">
        <v>241</v>
      </c>
      <c r="I45" s="64">
        <v>44</v>
      </c>
      <c r="J45" s="64" t="str">
        <f t="shared" si="0"/>
        <v/>
      </c>
    </row>
  </sheetData>
  <phoneticPr fontId="9"/>
  <conditionalFormatting sqref="C39:H39 K39:Y39">
    <cfRule type="expression" priority="1">
      <formula>$C$24=1</formula>
    </cfRule>
  </conditionalFormatting>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8BBC312F110BC4991D629AAF8FEF4F6" ma:contentTypeVersion="13" ma:contentTypeDescription="新しいドキュメントを作成します。" ma:contentTypeScope="" ma:versionID="2a16a3a28cc2af237373b6ff718edd9f">
  <xsd:schema xmlns:xsd="http://www.w3.org/2001/XMLSchema" xmlns:xs="http://www.w3.org/2001/XMLSchema" xmlns:p="http://schemas.microsoft.com/office/2006/metadata/properties" xmlns:ns3="4d133cc3-0570-42cb-b029-1bd0253a879c" xmlns:ns4="ad35ddbc-ce4d-4b9b-a087-4aa9a26f1b5f" targetNamespace="http://schemas.microsoft.com/office/2006/metadata/properties" ma:root="true" ma:fieldsID="d2633958af4c09849dc5dec3b2e9a5ef" ns3:_="" ns4:_="">
    <xsd:import namespace="4d133cc3-0570-42cb-b029-1bd0253a879c"/>
    <xsd:import namespace="ad35ddbc-ce4d-4b9b-a087-4aa9a26f1b5f"/>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33cc3-0570-42cb-b029-1bd0253a87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d35ddbc-ce4d-4b9b-a087-4aa9a26f1b5f" elementFormDefault="qualified">
    <xsd:import namespace="http://schemas.microsoft.com/office/2006/documentManagement/types"/>
    <xsd:import namespace="http://schemas.microsoft.com/office/infopath/2007/PartnerControls"/>
    <xsd:element name="SharedWithUsers" ma:index="1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共有相手の詳細情報" ma:internalName="SharedWithDetails" ma:readOnly="true">
      <xsd:simpleType>
        <xsd:restriction base="dms:Note">
          <xsd:maxLength value="255"/>
        </xsd:restriction>
      </xsd:simpleType>
    </xsd:element>
    <xsd:element name="SharingHintHash" ma:index="14"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A760F5B-2360-42CA-B5AE-7D846CDC9A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33cc3-0570-42cb-b029-1bd0253a879c"/>
    <ds:schemaRef ds:uri="ad35ddbc-ce4d-4b9b-a087-4aa9a26f1b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F5E9F44-4E3E-4705-A3A8-92BC76809279}">
  <ds:schemaRefs>
    <ds:schemaRef ds:uri="http://schemas.microsoft.com/office/2006/metadata/properties"/>
    <ds:schemaRef ds:uri="4d133cc3-0570-42cb-b029-1bd0253a879c"/>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infopath/2007/PartnerControls"/>
    <ds:schemaRef ds:uri="ad35ddbc-ce4d-4b9b-a087-4aa9a26f1b5f"/>
    <ds:schemaRef ds:uri="http://www.w3.org/XML/1998/namespace"/>
  </ds:schemaRefs>
</ds:datastoreItem>
</file>

<file path=customXml/itemProps3.xml><?xml version="1.0" encoding="utf-8"?>
<ds:datastoreItem xmlns:ds="http://schemas.openxmlformats.org/officeDocument/2006/customXml" ds:itemID="{BE1B5085-6536-4573-89D1-4D692601E1E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集計入力用</vt:lpstr>
      <vt:lpstr>受付状況・補正内容</vt:lpstr>
      <vt:lpstr>事故報告書</vt:lpstr>
      <vt:lpstr>データ整理</vt:lpstr>
      <vt:lpstr>点検用</vt:lpstr>
      <vt:lpstr>事故報告書!Print_Area</vt:lpstr>
      <vt:lpstr>非表示</vt:lpstr>
      <vt:lpstr>表示</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87613</cp:lastModifiedBy>
  <dcterms:modified xsi:type="dcterms:W3CDTF">2022-02-04T06:35:15Z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0x01010088BBC312F110BC4991D629AAF8FEF4F6</vt:lpwstr>
  </property>
</Properties>
</file>