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75" windowWidth="15330" windowHeight="436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</sheets>
  <definedNames>
    <definedName name="_xlnm.Print_Area" localSheetId="12">'12'!$A$1:$M$13</definedName>
    <definedName name="_xlnm.Print_Area" localSheetId="29">'29'!$A$1:$H$64</definedName>
    <definedName name="_xlnm.Print_Area" localSheetId="35">'35'!$A$1:$F$67</definedName>
    <definedName name="_xlnm.Print_Titles" localSheetId="35">'35'!$5:$5</definedName>
  </definedNames>
  <calcPr fullCalcOnLoad="1"/>
</workbook>
</file>

<file path=xl/sharedStrings.xml><?xml version="1.0" encoding="utf-8"?>
<sst xmlns="http://schemas.openxmlformats.org/spreadsheetml/2006/main" count="1141" uniqueCount="717">
  <si>
    <t>　　　　　公　　　　　共</t>
  </si>
  <si>
    <t>　　　　　民　　　　　間</t>
  </si>
  <si>
    <t>区　　　　分</t>
  </si>
  <si>
    <t>市内総生産（総　　計）</t>
  </si>
  <si>
    <t>帰属利子を含む産業計</t>
  </si>
  <si>
    <t>第 1 次 産 業　計</t>
  </si>
  <si>
    <t>農　　　業</t>
  </si>
  <si>
    <t>林　　　業</t>
  </si>
  <si>
    <t>水　産　業</t>
  </si>
  <si>
    <t>第 2 次 産 業　計</t>
  </si>
  <si>
    <t>鉱　　　業</t>
  </si>
  <si>
    <t>第 3 次 産 業　計</t>
  </si>
  <si>
    <t>卸売・小売業</t>
  </si>
  <si>
    <t>金融・保険業</t>
  </si>
  <si>
    <t>運輸・通信業</t>
  </si>
  <si>
    <t>電気･ガス・水道業</t>
  </si>
  <si>
    <t>公　　　務</t>
  </si>
  <si>
    <t>(控除)帰属利子</t>
  </si>
  <si>
    <t>　　資料　県統計課「市町民経済計算」</t>
  </si>
  <si>
    <t>市民所得（分配）総計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</si>
  <si>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</si>
  <si>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</si>
  <si>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</si>
  <si>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</si>
  <si>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</si>
  <si>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</si>
  <si>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対家計民間非営利団体</t>
  </si>
  <si>
    <t>家計</t>
  </si>
  <si>
    <t>利子</t>
  </si>
  <si>
    <t>配当</t>
  </si>
  <si>
    <t>保険契約者帰属
財産所得</t>
  </si>
  <si>
    <t>賃貸料</t>
  </si>
  <si>
    <t>企業所得</t>
  </si>
  <si>
    <t>民間法人企業</t>
  </si>
  <si>
    <t>公的企業</t>
  </si>
  <si>
    <t>個人企業</t>
  </si>
  <si>
    <t>農林水産業</t>
  </si>
  <si>
    <t>その他の産業</t>
  </si>
  <si>
    <t>12-3　一 般 職 業 紹 介 状 況</t>
  </si>
  <si>
    <t>12-4　新規学卒職業紹介状況</t>
  </si>
  <si>
    <t>12-5　一般雇用保険業務取扱い状況</t>
  </si>
  <si>
    <t>12-6　日雇求職者給付取扱い状況</t>
  </si>
  <si>
    <t>12-7　上部団体加入別労働組合</t>
  </si>
  <si>
    <t>1,000人以上</t>
  </si>
  <si>
    <t>12-10　適用法規別労働組合</t>
  </si>
  <si>
    <t>12-11　労働者災害補償保険</t>
  </si>
  <si>
    <t>12-12　賃 金 不 払 処 理 状 況</t>
  </si>
  <si>
    <t>12-13　扶助別生活保護人員</t>
  </si>
  <si>
    <t>12-14　扶助別生活保護費</t>
  </si>
  <si>
    <t>12-15　労働力類型別被保護世帯数</t>
  </si>
  <si>
    <t>12-16　各　種　手　当</t>
  </si>
  <si>
    <t>　　12-17　各　種　見　舞　金</t>
  </si>
  <si>
    <t>12-18　医 療 費 支 給 状 況</t>
  </si>
  <si>
    <t>資料　医療助成課</t>
  </si>
  <si>
    <t>資料　国民健康保険課</t>
  </si>
  <si>
    <t>高額医療費件数</t>
  </si>
  <si>
    <t>高額医療費支給額</t>
  </si>
  <si>
    <t>資料　国民健康保険課</t>
  </si>
  <si>
    <t>　(1)基礎課税額</t>
  </si>
  <si>
    <t>　　　調定額（千円）</t>
  </si>
  <si>
    <t>　　　収納額（千円）</t>
  </si>
  <si>
    <t>　　　収納率（ ％ ）</t>
  </si>
  <si>
    <t>　(2)介護納付金課税額</t>
  </si>
  <si>
    <t>　小   計  (1)＋(2)</t>
  </si>
  <si>
    <t>　　　所得割</t>
  </si>
  <si>
    <t>　　　均等割（ 円 ）</t>
  </si>
  <si>
    <t>　　　平等割（ 円 ）</t>
  </si>
  <si>
    <t>　　　賦課限度額(円)</t>
  </si>
  <si>
    <t>　　入院</t>
  </si>
  <si>
    <t>　　入院外</t>
  </si>
  <si>
    <t>　　歯科</t>
  </si>
  <si>
    <t>　　調剤</t>
  </si>
  <si>
    <t>　　訪問看護</t>
  </si>
  <si>
    <t>　　調剤（枚数）</t>
  </si>
  <si>
    <t>（単位　金額1,000円）</t>
  </si>
  <si>
    <t>母子家庭
児童医療</t>
  </si>
  <si>
    <t>老人保健
医療</t>
  </si>
  <si>
    <t>（単位　金額　1,000円）</t>
  </si>
  <si>
    <t>総　　数</t>
  </si>
  <si>
    <t>肢体障害</t>
  </si>
  <si>
    <t>聴覚障害</t>
  </si>
  <si>
    <t>言語障害</t>
  </si>
  <si>
    <t>視覚障害</t>
  </si>
  <si>
    <t>内部障害</t>
  </si>
  <si>
    <t>（単位　1,000円）</t>
  </si>
  <si>
    <t>総　数</t>
  </si>
  <si>
    <t>総　数　1)</t>
  </si>
  <si>
    <t xml:space="preserve">老齢福祉 </t>
  </si>
  <si>
    <t>通算老齢</t>
  </si>
  <si>
    <t>老齢基礎</t>
  </si>
  <si>
    <t>障害基礎</t>
  </si>
  <si>
    <t>遺族基礎</t>
  </si>
  <si>
    <t>1）死亡一時金を含まない。</t>
  </si>
  <si>
    <t>総　額　1)</t>
  </si>
  <si>
    <t>老　齢</t>
  </si>
  <si>
    <t>老齢福祉</t>
  </si>
  <si>
    <t>通算老齢</t>
  </si>
  <si>
    <t>障　害</t>
  </si>
  <si>
    <t>母　子</t>
  </si>
  <si>
    <t>遺　児</t>
  </si>
  <si>
    <t>寡　婦</t>
  </si>
  <si>
    <t>知　的
障害者</t>
  </si>
  <si>
    <t>精　神
障害者</t>
  </si>
  <si>
    <t>重　度
障害者</t>
  </si>
  <si>
    <t>定　数</t>
  </si>
  <si>
    <t>職員数  1)</t>
  </si>
  <si>
    <t>　　　　老人福祉センター</t>
  </si>
  <si>
    <t>市立老人福祉センター</t>
  </si>
  <si>
    <t>市総合福祉センター</t>
  </si>
  <si>
    <t>　　　　保　　育　　所</t>
  </si>
  <si>
    <t>　　　　　　市立保育所</t>
  </si>
  <si>
    <t>　　　　　　私立保育所</t>
  </si>
  <si>
    <t>　　　　知的障害児通園施設</t>
  </si>
  <si>
    <t>　　　　肢体不自由児通園施設</t>
  </si>
  <si>
    <t xml:space="preserve">　　　　隣保館 </t>
  </si>
  <si>
    <t>　　　　有料老人ホーム</t>
  </si>
  <si>
    <t>回　数</t>
  </si>
  <si>
    <t>受講者</t>
  </si>
  <si>
    <t>教　　室</t>
  </si>
  <si>
    <t>利用者</t>
  </si>
  <si>
    <t>同　好　会</t>
  </si>
  <si>
    <t>資料　いきがい福祉課</t>
  </si>
  <si>
    <t>年　　　　度</t>
  </si>
  <si>
    <t>会員数</t>
  </si>
  <si>
    <t>資料　(社)宝塚市シルバー人材センター</t>
  </si>
  <si>
    <t>延人員</t>
  </si>
  <si>
    <t>就　業　人　員</t>
  </si>
  <si>
    <t>利　　　用　　　人　　　数</t>
  </si>
  <si>
    <t>栄養指導室</t>
  </si>
  <si>
    <t>機能訓練室</t>
  </si>
  <si>
    <t>会議室</t>
  </si>
  <si>
    <t>学習室</t>
  </si>
  <si>
    <t>専用室</t>
  </si>
  <si>
    <t>建　設　業</t>
  </si>
  <si>
    <t>製　造　業</t>
  </si>
  <si>
    <t>新規求職
申込件数</t>
  </si>
  <si>
    <t>う　ち　常　用</t>
  </si>
  <si>
    <t>卒　業　者</t>
  </si>
  <si>
    <t>　就　職　者</t>
  </si>
  <si>
    <t>　　県　外　へ</t>
  </si>
  <si>
    <t>　　県　外　か　ら</t>
  </si>
  <si>
    <t>新規求人数</t>
  </si>
  <si>
    <t>連絡受求人数</t>
  </si>
  <si>
    <t>職安受理求人</t>
  </si>
  <si>
    <t>離職票
提出件数</t>
  </si>
  <si>
    <t>受給資格
決定件数</t>
  </si>
  <si>
    <t>初　　回
受給者数</t>
  </si>
  <si>
    <t>雇用保険金
給付日数</t>
  </si>
  <si>
    <t>雇用保険金
支給金額
(1,000円) 2)</t>
  </si>
  <si>
    <t>支　　給
終了者数</t>
  </si>
  <si>
    <t>1） 月別受給者実人員を年度間累計したものである。</t>
  </si>
  <si>
    <t>2） 千円未満切り捨て。</t>
  </si>
  <si>
    <t>2） 千円未満切り捨て。</t>
  </si>
  <si>
    <t>資料　西宮公共職業安定所</t>
  </si>
  <si>
    <t>受給者
実人員
 1)</t>
  </si>
  <si>
    <t>被保険者
手帳交付数</t>
  </si>
  <si>
    <t>受給者の前月
中の稼動日数</t>
  </si>
  <si>
    <t>受給者
実人員 1)</t>
  </si>
  <si>
    <t>支給金額
(1,000円) 2)</t>
  </si>
  <si>
    <t>1） 月別受給者実人員を年度間累計したものである。　　</t>
  </si>
  <si>
    <t>その他
全国組織</t>
  </si>
  <si>
    <t>分類不能</t>
  </si>
  <si>
    <t>組　　　　　　　　合　　　　　　　　数</t>
  </si>
  <si>
    <t>組　　　　 合　　　　 員　　　　 数</t>
  </si>
  <si>
    <t>電気・ガス
熱供給
水道業</t>
  </si>
  <si>
    <t xml:space="preserve">    略</t>
  </si>
  <si>
    <t>年次・保育所</t>
  </si>
  <si>
    <t>施 設 数</t>
  </si>
  <si>
    <t>定　　員</t>
  </si>
  <si>
    <t>保　　育　　人　　員</t>
  </si>
  <si>
    <t>職　　員　　数</t>
  </si>
  <si>
    <t>総　　数</t>
  </si>
  <si>
    <t>3歳未満</t>
  </si>
  <si>
    <t>3　　歳</t>
  </si>
  <si>
    <t>4歳以上</t>
  </si>
  <si>
    <t>保育士</t>
  </si>
  <si>
    <t>その他 1)</t>
  </si>
  <si>
    <t>現　年　度　分</t>
  </si>
  <si>
    <t>療養費件数</t>
  </si>
  <si>
    <t>療養費保険者負担額</t>
  </si>
  <si>
    <t>高額療養費件数</t>
  </si>
  <si>
    <t>高額療養費支給額</t>
  </si>
  <si>
    <t>医療費件数</t>
  </si>
  <si>
    <t>医療費老人保健負担額</t>
  </si>
  <si>
    <t>出産育児一時金件数</t>
  </si>
  <si>
    <t>出産育児一時金支給額</t>
  </si>
  <si>
    <t>葬祭費件数</t>
  </si>
  <si>
    <t>葬祭費支給額</t>
  </si>
  <si>
    <t>　　（単位　1,000円）</t>
  </si>
  <si>
    <t>歳　　　　　　　入</t>
  </si>
  <si>
    <t>国民健康保険税</t>
  </si>
  <si>
    <t>国庫支出金</t>
  </si>
  <si>
    <t>療養給付費交付金</t>
  </si>
  <si>
    <t>県支出金</t>
  </si>
  <si>
    <t>一般会計からの繰入金</t>
  </si>
  <si>
    <t>その他</t>
  </si>
  <si>
    <t>歳　　　　　　　出</t>
  </si>
  <si>
    <t>総務費</t>
  </si>
  <si>
    <t>保険給付費</t>
  </si>
  <si>
    <t>老人保健拠出金</t>
  </si>
  <si>
    <t>介護納付金</t>
  </si>
  <si>
    <t>収支差計</t>
  </si>
  <si>
    <t>件　　　　数</t>
  </si>
  <si>
    <t>日　　　　数</t>
  </si>
  <si>
    <t>費 　用 　額</t>
  </si>
  <si>
    <t>費   用   額</t>
  </si>
  <si>
    <t>年　　　度</t>
  </si>
  <si>
    <t>事 業 収 入（円）</t>
  </si>
  <si>
    <t>年　　度</t>
  </si>
  <si>
    <t>大ホール</t>
  </si>
  <si>
    <t>和　　室</t>
  </si>
  <si>
    <t>利　　　用　　　件　　　数</t>
  </si>
  <si>
    <t>被保険者世帯数</t>
  </si>
  <si>
    <t>被保険者数全体</t>
  </si>
  <si>
    <t>一般被保険者数</t>
  </si>
  <si>
    <t>退職被保険者等の数</t>
  </si>
  <si>
    <t>老人保健医療給付対象者数</t>
  </si>
  <si>
    <t>利　　用　　者　　内　　訳</t>
  </si>
  <si>
    <t>年　　　　度</t>
  </si>
  <si>
    <t>男</t>
  </si>
  <si>
    <t>女</t>
  </si>
  <si>
    <t>施　設　の　種　類</t>
  </si>
  <si>
    <t>施設数</t>
  </si>
  <si>
    <t>定　員</t>
  </si>
  <si>
    <t>在籍数</t>
  </si>
  <si>
    <t>施　　　　設　　　　名</t>
  </si>
  <si>
    <t>老　人　福　祉　施　設　</t>
  </si>
  <si>
    <t>ケアハウス花屋敷</t>
  </si>
  <si>
    <t>中山在宅介護支援センター</t>
  </si>
  <si>
    <t>希望の家ワークセンター</t>
  </si>
  <si>
    <t>希望の家サンホーム</t>
  </si>
  <si>
    <t>いきいき宝夢</t>
  </si>
  <si>
    <t>宝塚あしたば園</t>
  </si>
  <si>
    <t>児　童　福　祉　施　設</t>
  </si>
  <si>
    <t>その他の社会福祉施設</t>
  </si>
  <si>
    <t>総　数</t>
  </si>
  <si>
    <t>母　子</t>
  </si>
  <si>
    <t>父　子</t>
  </si>
  <si>
    <t>遺　児</t>
  </si>
  <si>
    <t>身障者</t>
  </si>
  <si>
    <t>高齢者</t>
  </si>
  <si>
    <t>年度・地区</t>
  </si>
  <si>
    <t>老　齢</t>
  </si>
  <si>
    <t>障　害</t>
  </si>
  <si>
    <t>寡　婦</t>
  </si>
  <si>
    <t>死亡一時金</t>
  </si>
  <si>
    <t>被　　保　　険　　者　　数</t>
  </si>
  <si>
    <t>第　1　号</t>
  </si>
  <si>
    <t>任　　　意</t>
  </si>
  <si>
    <t>第　3　号</t>
  </si>
  <si>
    <t>人口比(%)</t>
  </si>
  <si>
    <t>強 制(Ｂ)</t>
  </si>
  <si>
    <t>年度・級別</t>
  </si>
  <si>
    <t>日 赤 社 資 募 集</t>
  </si>
  <si>
    <t>共　同　募　金</t>
  </si>
  <si>
    <t>歳末助け合い運動</t>
  </si>
  <si>
    <t>目　標　額</t>
  </si>
  <si>
    <t>実　績　額</t>
  </si>
  <si>
    <t>総数</t>
  </si>
  <si>
    <t>老人医療</t>
  </si>
  <si>
    <t>乳児医療</t>
  </si>
  <si>
    <t>受    給    者    数</t>
  </si>
  <si>
    <t>給　　 付　  件　　数</t>
  </si>
  <si>
    <t>支    給    金    額</t>
  </si>
  <si>
    <t>軽度</t>
  </si>
  <si>
    <t>中度</t>
  </si>
  <si>
    <t>重度</t>
  </si>
  <si>
    <t>福祉手当</t>
  </si>
  <si>
    <t>児童手当</t>
  </si>
  <si>
    <t>受　 給　 者　 数</t>
  </si>
  <si>
    <t>支   給   金   額</t>
  </si>
  <si>
    <t>支　 給　 金　 額</t>
  </si>
  <si>
    <t>総　　額</t>
  </si>
  <si>
    <t>生活扶助</t>
  </si>
  <si>
    <t>住宅扶助</t>
  </si>
  <si>
    <t>教育扶助</t>
  </si>
  <si>
    <t>医療扶助</t>
  </si>
  <si>
    <t>出産扶助</t>
  </si>
  <si>
    <t>介護扶助</t>
  </si>
  <si>
    <t>生業扶助</t>
  </si>
  <si>
    <t>葬祭扶助</t>
  </si>
  <si>
    <t>施設事務費</t>
  </si>
  <si>
    <t>働いている者がいる世帯</t>
  </si>
  <si>
    <t>働いている　者がいない　世帯</t>
  </si>
  <si>
    <t>世帯主が働いている世帯</t>
  </si>
  <si>
    <t>区　　　　分</t>
  </si>
  <si>
    <t>保険料徴収決定済額</t>
  </si>
  <si>
    <t>保険給付件数</t>
  </si>
  <si>
    <t>保険給付金額</t>
  </si>
  <si>
    <t>不　払　状　況</t>
  </si>
  <si>
    <t>解　決　状　況</t>
  </si>
  <si>
    <t>解　決　不　能</t>
  </si>
  <si>
    <t>差 引 未 解 決</t>
  </si>
  <si>
    <t>年次</t>
  </si>
  <si>
    <t>建設業</t>
  </si>
  <si>
    <t>製造業</t>
  </si>
  <si>
    <t>公務</t>
  </si>
  <si>
    <t>組　　　　　　合　　　　　　数</t>
  </si>
  <si>
    <t>組　　 合　　 員　　 数</t>
  </si>
  <si>
    <t>年　　　　次</t>
  </si>
  <si>
    <t>総　　　数</t>
  </si>
  <si>
    <t>労　組　法</t>
  </si>
  <si>
    <t>地公労法</t>
  </si>
  <si>
    <t>国　公　法</t>
  </si>
  <si>
    <t>地　公　法</t>
  </si>
  <si>
    <t>　　（「労働組合基礎調査」（6月30日現在）による）</t>
  </si>
  <si>
    <t>年　　　次</t>
  </si>
  <si>
    <t>連　　合</t>
  </si>
  <si>
    <t>全　労　連</t>
  </si>
  <si>
    <t>主要全国組織</t>
  </si>
  <si>
    <t>無　所　属</t>
  </si>
  <si>
    <t>組　　　　合　　　　数</t>
  </si>
  <si>
    <t>組　　合　　員　　数</t>
  </si>
  <si>
    <t>年　　次</t>
  </si>
  <si>
    <t>総　　数</t>
  </si>
  <si>
    <t>29人以下</t>
  </si>
  <si>
    <t>30～99人</t>
  </si>
  <si>
    <t>100～299人</t>
  </si>
  <si>
    <t>300～499人</t>
  </si>
  <si>
    <t>500～999人</t>
  </si>
  <si>
    <t>　　西宮・芦屋市を含む。</t>
  </si>
  <si>
    <t>第 一 級</t>
  </si>
  <si>
    <t>　　西宮・芦屋市を含む。新規学卒及びパートを除く。</t>
  </si>
  <si>
    <t>新規求人数</t>
  </si>
  <si>
    <t>紹 介 件 数</t>
  </si>
  <si>
    <t>就 職 件 数</t>
  </si>
  <si>
    <t>充　足　数</t>
  </si>
  <si>
    <t>就職・求人</t>
  </si>
  <si>
    <t>中　　　　学　　　　校</t>
  </si>
  <si>
    <t>高　　等　　学　　校</t>
  </si>
  <si>
    <t>（単位　100万円）</t>
  </si>
  <si>
    <t>項　　　　　目</t>
  </si>
  <si>
    <t>不動産業</t>
  </si>
  <si>
    <t>サービス業</t>
  </si>
  <si>
    <t xml:space="preserve"> （単位　1,000円）</t>
  </si>
  <si>
    <t>　葬祭料</t>
  </si>
  <si>
    <t>　年金等(地方払)</t>
  </si>
  <si>
    <t>　年  金(本省払)</t>
  </si>
  <si>
    <t>労働者数</t>
  </si>
  <si>
    <t>件　数</t>
  </si>
  <si>
    <t>金　額</t>
  </si>
  <si>
    <t>扶　　助　　の　　種　　類</t>
  </si>
  <si>
    <t>被保護
実人員
1)</t>
  </si>
  <si>
    <t>被保護
実世帯数
1)</t>
  </si>
  <si>
    <t>常　用
労働者</t>
  </si>
  <si>
    <t>日　雇
労働者</t>
  </si>
  <si>
    <t>内職者</t>
  </si>
  <si>
    <t>その他
の就業者</t>
  </si>
  <si>
    <t>重度心身
障害者(児)
介護手当</t>
  </si>
  <si>
    <t>障害児
福祉手当</t>
  </si>
  <si>
    <t>特　別
障害者手当</t>
  </si>
  <si>
    <t>児童扶養
手当</t>
  </si>
  <si>
    <t>特別児童
扶養手当</t>
  </si>
  <si>
    <t>延べ災害
見舞金</t>
  </si>
  <si>
    <t>年　　　度</t>
  </si>
  <si>
    <t>項目　　　　　　　　　年度</t>
  </si>
  <si>
    <t>総　　　額</t>
  </si>
  <si>
    <t>一　般　被　保　険　者　分</t>
  </si>
  <si>
    <t>退　職　被　保　険　者　等　分</t>
  </si>
  <si>
    <t>滞 納 繰 越 分</t>
  </si>
  <si>
    <t>合　　　　　計</t>
  </si>
  <si>
    <t>税　　　　　率</t>
  </si>
  <si>
    <t>各年10月1日現在。「保育状況報告」による。</t>
  </si>
  <si>
    <t>1）　各年度末現在。停止中を含む。</t>
  </si>
  <si>
    <t>資料　障害福祉課</t>
  </si>
  <si>
    <t>資料　（社）宝塚市社会福祉協議会</t>
  </si>
  <si>
    <t>資料　生活援護課</t>
  </si>
  <si>
    <t>資料　生活援護課　</t>
  </si>
  <si>
    <t>宝塚市立療育センターやまびこ学園</t>
  </si>
  <si>
    <t>宝塚市立療育センターすみれ園</t>
  </si>
  <si>
    <t>　　　　小型児童館</t>
  </si>
  <si>
    <t>中筋児童館</t>
  </si>
  <si>
    <t>宝塚市立高司児童館</t>
  </si>
  <si>
    <t>宝塚さざんかの家</t>
  </si>
  <si>
    <t>ワークプラザ宝塚</t>
  </si>
  <si>
    <t>ウェル･エイジング･コミュニティ宝塚エデンの園</t>
  </si>
  <si>
    <t>サンビナス宝塚</t>
  </si>
  <si>
    <t>総　　　計</t>
  </si>
  <si>
    <t>18歳
未満</t>
  </si>
  <si>
    <t>18歳
以上</t>
  </si>
  <si>
    <t>各年度末現在</t>
  </si>
  <si>
    <t>項目　　　　　　　　年度</t>
  </si>
  <si>
    <t>丸橋在宅介護支援センター</t>
  </si>
  <si>
    <t>宝塚市立くらんど人権文化センター</t>
  </si>
  <si>
    <t>宝塚市立まいたに人権文化センター</t>
  </si>
  <si>
    <t>宝塚市立ひらい人権文化センター</t>
  </si>
  <si>
    <t>資料　いきがい福祉課</t>
  </si>
  <si>
    <t>いきいき学舎</t>
  </si>
  <si>
    <t>世代間交流</t>
  </si>
  <si>
    <t>個人利用</t>
  </si>
  <si>
    <t>各年度末現在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</si>
  <si>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</si>
  <si>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</si>
  <si>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</si>
  <si>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</si>
  <si>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</si>
  <si>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</si>
  <si>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資料　保育課</t>
  </si>
  <si>
    <t xml:space="preserve"> </t>
  </si>
  <si>
    <t>資料　国民健康保険課</t>
  </si>
  <si>
    <t>（単位　100万円）</t>
  </si>
  <si>
    <t>（単位　金額　1,000円）　西宮・芦屋市及び神戸市東灘区分を含む。</t>
  </si>
  <si>
    <t>　　（単位　金額1,000円）</t>
  </si>
  <si>
    <t>各年度末現在</t>
  </si>
  <si>
    <t>受注件数</t>
  </si>
  <si>
    <t>1）実人員は1年間に1日以上働いた人を1としたもの。</t>
  </si>
  <si>
    <r>
      <t xml:space="preserve">実人員 </t>
    </r>
    <r>
      <rPr>
        <vertAlign val="superscript"/>
        <sz val="11"/>
        <rFont val="ＭＳ Ｐゴシック"/>
        <family val="3"/>
      </rPr>
      <t xml:space="preserve"> 1)</t>
    </r>
  </si>
  <si>
    <t>12.15／100</t>
  </si>
  <si>
    <t>1.45／100</t>
  </si>
  <si>
    <r>
      <t xml:space="preserve">項目　　　　　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年度</t>
    </r>
  </si>
  <si>
    <r>
      <t xml:space="preserve">項目　　　　　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年度</t>
    </r>
  </si>
  <si>
    <r>
      <t xml:space="preserve">項　目　　　　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　度</t>
    </r>
  </si>
  <si>
    <t>職員数  2)</t>
  </si>
  <si>
    <t>職員数  3)</t>
  </si>
  <si>
    <t>1）常勤専従職員</t>
  </si>
  <si>
    <t>2）常勤兼務職員</t>
  </si>
  <si>
    <t>3）非常勤職員</t>
  </si>
  <si>
    <r>
      <t>第　１　</t>
    </r>
    <r>
      <rPr>
        <sz val="11"/>
        <rFont val="ＭＳ Ｐゴシック"/>
        <family val="3"/>
      </rPr>
      <t>地区</t>
    </r>
  </si>
  <si>
    <r>
      <t xml:space="preserve">       　　</t>
    </r>
    <r>
      <rPr>
        <sz val="11"/>
        <rFont val="ＭＳ Ｐゴシック"/>
        <family val="3"/>
      </rPr>
      <t>３　　　</t>
    </r>
  </si>
  <si>
    <r>
      <t xml:space="preserve">       　　</t>
    </r>
    <r>
      <rPr>
        <sz val="11"/>
        <rFont val="ＭＳ Ｐゴシック"/>
        <family val="3"/>
      </rPr>
      <t>４　　　</t>
    </r>
  </si>
  <si>
    <r>
      <t xml:space="preserve">       　　</t>
    </r>
    <r>
      <rPr>
        <sz val="11"/>
        <rFont val="ＭＳ Ｐゴシック"/>
        <family val="3"/>
      </rPr>
      <t>５　　　</t>
    </r>
  </si>
  <si>
    <r>
      <t xml:space="preserve">       　　</t>
    </r>
    <r>
      <rPr>
        <sz val="11"/>
        <rFont val="ＭＳ Ｐゴシック"/>
        <family val="3"/>
      </rPr>
      <t>６　　　</t>
    </r>
  </si>
  <si>
    <r>
      <t xml:space="preserve">       　　</t>
    </r>
    <r>
      <rPr>
        <sz val="11"/>
        <rFont val="ＭＳ Ｐゴシック"/>
        <family val="3"/>
      </rPr>
      <t>７　　　</t>
    </r>
  </si>
  <si>
    <r>
      <t xml:space="preserve">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1 級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</si>
  <si>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2 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</si>
  <si>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3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</si>
  <si>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4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</si>
  <si>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5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</si>
  <si>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6</t>
    </r>
  </si>
  <si>
    <t>世帯員が
働いている
世帯</t>
  </si>
  <si>
    <t xml:space="preserve">  </t>
  </si>
  <si>
    <t>一般職業紹介状況</t>
  </si>
  <si>
    <t>新規学卒職業紹介状況</t>
  </si>
  <si>
    <t>一般雇用保険業務取扱い状況</t>
  </si>
  <si>
    <t>日雇求職者給付取扱い状況</t>
  </si>
  <si>
    <t>上部団体加入別労働組合</t>
  </si>
  <si>
    <t>産業別労働組合</t>
  </si>
  <si>
    <t>適用法規別労働組合</t>
  </si>
  <si>
    <t>労働者災害補償保険</t>
  </si>
  <si>
    <t>賃金不払処理状況</t>
  </si>
  <si>
    <t>扶助別生活保護人員</t>
  </si>
  <si>
    <t>扶助別生活保護費</t>
  </si>
  <si>
    <t>労働力類型別被保護世帯数</t>
  </si>
  <si>
    <t>各種手当</t>
  </si>
  <si>
    <t>各種見舞金</t>
  </si>
  <si>
    <t>医療費支給状況</t>
  </si>
  <si>
    <t>療育手帳所持者数</t>
  </si>
  <si>
    <t>身体障害者手帳所持者数</t>
  </si>
  <si>
    <t>共同募金等</t>
  </si>
  <si>
    <t>国民年金加入状況</t>
  </si>
  <si>
    <t>国民年金受給権者数</t>
  </si>
  <si>
    <t>国民年金給付額</t>
  </si>
  <si>
    <t>市民福祉金・敬老祝金・重度障害者及び高齢者特別給付金受給権者数</t>
  </si>
  <si>
    <t>民生（児童）委員数</t>
  </si>
  <si>
    <t>社会福祉施設</t>
  </si>
  <si>
    <t>老人福祉センター利用状況</t>
  </si>
  <si>
    <t>シルバー人材センター会員登録状況</t>
  </si>
  <si>
    <t>シルバー人材センター就業受注状況</t>
  </si>
  <si>
    <t>総合福祉センター利用状況</t>
  </si>
  <si>
    <t>国民健康保険被保険者数の状況</t>
  </si>
  <si>
    <t>国民健康保険療養（医療）の給付状況</t>
  </si>
  <si>
    <t>国民健康保険各種給付状況</t>
  </si>
  <si>
    <t>国民健康保険事業費決算状況</t>
  </si>
  <si>
    <t>国民健康保険税状況</t>
  </si>
  <si>
    <t>市立保育所</t>
  </si>
  <si>
    <t>私立保育所</t>
  </si>
  <si>
    <t>12　労 働　・　社 会 保 障</t>
  </si>
  <si>
    <t>利用者延人数</t>
  </si>
  <si>
    <t>　　　　養護老人ホーム</t>
  </si>
  <si>
    <t>福寿荘</t>
  </si>
  <si>
    <t>やまぶき</t>
  </si>
  <si>
    <t>　　　　児童養護施設</t>
  </si>
  <si>
    <t>御殿山ひかりの家</t>
  </si>
  <si>
    <t>　　　　児童センター</t>
  </si>
  <si>
    <t>宝塚市立大型児童センター</t>
  </si>
  <si>
    <t>御殿山児童館</t>
  </si>
  <si>
    <t>12-1　市　内　総　生　産 （名目）</t>
  </si>
  <si>
    <t>人　員
保護率
（‰）1)</t>
  </si>
  <si>
    <t>米谷保育所</t>
  </si>
  <si>
    <t>仁川保育所</t>
  </si>
  <si>
    <t>川面保育所</t>
  </si>
  <si>
    <t>わかくさ保育所</t>
  </si>
  <si>
    <t>逆瀬川保育所</t>
  </si>
  <si>
    <t>めふ保育所</t>
  </si>
  <si>
    <t>平井保育所</t>
  </si>
  <si>
    <t>安倉中保育所</t>
  </si>
  <si>
    <t>バラホーム保育所</t>
  </si>
  <si>
    <t>伊孑志保育園</t>
  </si>
  <si>
    <t>丸橋保育園</t>
  </si>
  <si>
    <t>あひる保育園</t>
  </si>
  <si>
    <t>宝塚さくら保育園</t>
  </si>
  <si>
    <t>やまぼうし保育園</t>
  </si>
  <si>
    <t>なかよし保育園</t>
  </si>
  <si>
    <t>わかばのもり保育園</t>
  </si>
  <si>
    <t>逆瀬川あゆみ保育園</t>
  </si>
  <si>
    <t>丸橋保育園・分園</t>
  </si>
  <si>
    <t>第二あひる保育園</t>
  </si>
  <si>
    <t>御殿山あゆみ保育園</t>
  </si>
  <si>
    <t>　　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</si>
  <si>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管内への就職者総数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</si>
  <si>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管外からの就職者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</si>
  <si>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就　職　者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</si>
  <si>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県　外　へ</t>
    </r>
  </si>
  <si>
    <t>サービス業</t>
  </si>
  <si>
    <t>労働者数</t>
  </si>
  <si>
    <r>
      <t xml:space="preserve">       　　</t>
    </r>
    <r>
      <rPr>
        <sz val="11"/>
        <rFont val="ＭＳ Ｐゴシック"/>
        <family val="3"/>
      </rPr>
      <t>２　　　</t>
    </r>
  </si>
  <si>
    <t>資料　西宮労働基準監督署（兵庫労働局「業務統計」）</t>
  </si>
  <si>
    <t>※　入所者数には、他市受託を含む。</t>
  </si>
  <si>
    <t>12-9　産　　業　　別　　労　　働　　組　　合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</si>
  <si>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</si>
  <si>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 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年度</t>
    </r>
  </si>
  <si>
    <t>くらら仁川</t>
  </si>
  <si>
    <t>資料　阪神北県民局（商工労政課）</t>
  </si>
  <si>
    <r>
      <t>7</t>
    </r>
    <r>
      <rPr>
        <sz val="11"/>
        <rFont val="ＭＳ Ｐゴシック"/>
        <family val="3"/>
      </rPr>
      <t>.55/100</t>
    </r>
  </si>
  <si>
    <r>
      <t>平成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</si>
  <si>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</si>
  <si>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</si>
  <si>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持ち家</t>
  </si>
  <si>
    <t>12-8　組 合 規 模 別 労 働 組 合</t>
  </si>
  <si>
    <t>組合規模別労働組合</t>
  </si>
  <si>
    <t>希望の家グリーンホーム</t>
  </si>
  <si>
    <t>はんしん自立の家</t>
  </si>
  <si>
    <t>各年度6月末現在。西宮・芦屋市を含む。</t>
  </si>
  <si>
    <r>
      <t>平成 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年度</t>
    </r>
  </si>
  <si>
    <t xml:space="preserve"> 　　　　　　 １７</t>
  </si>
  <si>
    <t xml:space="preserve"> 　　　　　　 １８</t>
  </si>
  <si>
    <t xml:space="preserve">適用事業場数  </t>
  </si>
  <si>
    <t xml:space="preserve">適用労働者数  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</si>
  <si>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</si>
  <si>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t>資料　障害福祉課、子育て支援課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</si>
  <si>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</si>
  <si>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</si>
  <si>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</si>
  <si>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t>資料　いきがい福祉課、生活援護課、医療助成課</t>
  </si>
  <si>
    <t>　　　　　 　　 １７</t>
  </si>
  <si>
    <t>　　　　　 　　 １８</t>
  </si>
  <si>
    <t>　平成　１８ 年度</t>
  </si>
  <si>
    <t>年　　度</t>
  </si>
  <si>
    <t>１級</t>
  </si>
  <si>
    <t>２級</t>
  </si>
  <si>
    <t>３級</t>
  </si>
  <si>
    <r>
      <t>平成 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</si>
  <si>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 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</si>
  <si>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</si>
  <si>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精神障害者保健福祉手帳所持者数</t>
  </si>
  <si>
    <t>市内総生産（名目）</t>
  </si>
  <si>
    <t>市民所得の分配（名目）</t>
  </si>
  <si>
    <t xml:space="preserve"> 　　　　　　 １９</t>
  </si>
  <si>
    <r>
      <t>特 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法</t>
    </r>
  </si>
  <si>
    <t>御殿山地域包括支援センター</t>
  </si>
  <si>
    <t>小浜地域包括支援センター</t>
  </si>
  <si>
    <t>長尾地域包括支援センター</t>
  </si>
  <si>
    <t>西谷地域包括支援サブセンター</t>
  </si>
  <si>
    <t>安倉在宅介護支援センター</t>
  </si>
  <si>
    <t>宝塚けやきの里</t>
  </si>
  <si>
    <r>
      <t xml:space="preserve"> 　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１７</t>
    </r>
  </si>
  <si>
    <r>
      <t xml:space="preserve"> 　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１８</t>
    </r>
  </si>
  <si>
    <r>
      <t xml:space="preserve"> 　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１９</t>
    </r>
  </si>
  <si>
    <r>
      <t>平成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年度</t>
    </r>
  </si>
  <si>
    <r>
      <t>平成 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年度</t>
    </r>
  </si>
  <si>
    <r>
      <t>※1</t>
    </r>
    <r>
      <rPr>
        <sz val="11"/>
        <rFont val="ＭＳ Ｐゴシック"/>
        <family val="3"/>
      </rPr>
      <t>000円未満切り捨て</t>
    </r>
  </si>
  <si>
    <t>1）　所長、調理士、用務員</t>
  </si>
  <si>
    <r>
      <t>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１７</t>
    </r>
  </si>
  <si>
    <r>
      <t>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１８</t>
    </r>
  </si>
  <si>
    <r>
      <t>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１９</t>
    </r>
  </si>
  <si>
    <t>宝塚ひよこ保育園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</si>
  <si>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</si>
  <si>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</si>
  <si>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　療養（補償）給付</t>
  </si>
  <si>
    <t>　休業（補償）給付</t>
  </si>
  <si>
    <t>　障害（補償）給付</t>
  </si>
  <si>
    <t>　遺族（補償）給付</t>
  </si>
  <si>
    <t>　介護（補償）給付</t>
  </si>
  <si>
    <r>
      <t xml:space="preserve">  </t>
    </r>
    <r>
      <rPr>
        <sz val="11"/>
        <rFont val="ＭＳ Ｐゴシック"/>
        <family val="3"/>
      </rPr>
      <t xml:space="preserve">   　　</t>
    </r>
    <r>
      <rPr>
        <sz val="11"/>
        <rFont val="ＭＳ Ｐゴシック"/>
        <family val="3"/>
      </rPr>
      <t xml:space="preserve"> １７</t>
    </r>
  </si>
  <si>
    <r>
      <t xml:space="preserve">  </t>
    </r>
    <r>
      <rPr>
        <sz val="11"/>
        <rFont val="ＭＳ Ｐゴシック"/>
        <family val="3"/>
      </rPr>
      <t xml:space="preserve">   　　</t>
    </r>
    <r>
      <rPr>
        <sz val="11"/>
        <rFont val="ＭＳ Ｐゴシック"/>
        <family val="3"/>
      </rPr>
      <t xml:space="preserve"> １８</t>
    </r>
  </si>
  <si>
    <r>
      <t xml:space="preserve">  </t>
    </r>
    <r>
      <rPr>
        <sz val="11"/>
        <rFont val="ＭＳ Ｐゴシック"/>
        <family val="3"/>
      </rPr>
      <t xml:space="preserve">   　　</t>
    </r>
    <r>
      <rPr>
        <sz val="11"/>
        <rFont val="ＭＳ Ｐゴシック"/>
        <family val="3"/>
      </rPr>
      <t xml:space="preserve"> １９</t>
    </r>
  </si>
  <si>
    <t>　　　　　 　　 １９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</si>
  <si>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</si>
  <si>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※3月～2月診療ベース。入院には食事療養費を含む。</t>
  </si>
  <si>
    <r>
      <t>一　般　被　保　険　者　分</t>
    </r>
    <r>
      <rPr>
        <sz val="11"/>
        <rFont val="ＭＳ Ｐゴシック"/>
        <family val="3"/>
      </rPr>
      <t>　</t>
    </r>
  </si>
  <si>
    <t>退 職 被 保 険 者 等 分　</t>
  </si>
  <si>
    <t>老人保健医療給付対象者分　</t>
  </si>
  <si>
    <t>※3月～2月診療ベース</t>
  </si>
  <si>
    <t>資料　窓口サービス課</t>
  </si>
  <si>
    <t>資料　窓口サービス課</t>
  </si>
  <si>
    <r>
      <t>敬老祝金</t>
    </r>
    <r>
      <rPr>
        <sz val="8"/>
        <rFont val="ＭＳ Ｐゴシック"/>
        <family val="3"/>
      </rPr>
      <t>1)</t>
    </r>
  </si>
  <si>
    <r>
      <t>1</t>
    </r>
    <r>
      <rPr>
        <sz val="11"/>
        <rFont val="ＭＳ Ｐゴシック"/>
        <family val="3"/>
      </rPr>
      <t>)平成１９年度より廃止</t>
    </r>
  </si>
  <si>
    <t>資料　医療助成課・窓口サービス課</t>
  </si>
  <si>
    <t>在宅高齢者
介護手当</t>
  </si>
  <si>
    <t>　　　　　１７</t>
  </si>
  <si>
    <t>　　　　　１８</t>
  </si>
  <si>
    <t>　　　　　１９</t>
  </si>
  <si>
    <r>
      <t>平成 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</si>
  <si>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</si>
  <si>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 xml:space="preserve">     　平成</t>
    </r>
    <r>
      <rPr>
        <sz val="11"/>
        <rFont val="ＭＳ Ｐゴシック"/>
        <family val="3"/>
      </rPr>
      <t xml:space="preserve"> １６ 年度</t>
    </r>
  </si>
  <si>
    <r>
      <t xml:space="preserve"> 　　　　　　</t>
    </r>
    <r>
      <rPr>
        <sz val="11"/>
        <rFont val="ＭＳ Ｐゴシック"/>
        <family val="3"/>
      </rPr>
      <t xml:space="preserve"> ２０</t>
    </r>
  </si>
  <si>
    <r>
      <t xml:space="preserve">平成 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年度</t>
    </r>
  </si>
  <si>
    <r>
      <t xml:space="preserve">     　平成</t>
    </r>
    <r>
      <rPr>
        <sz val="11"/>
        <rFont val="ＭＳ Ｐゴシック"/>
        <family val="3"/>
      </rPr>
      <t xml:space="preserve"> １６ 年</t>
    </r>
  </si>
  <si>
    <t xml:space="preserve"> 　　　　　　 ２０</t>
  </si>
  <si>
    <t>平成20年度</t>
  </si>
  <si>
    <r>
      <t xml:space="preserve">   平成</t>
    </r>
    <r>
      <rPr>
        <sz val="11"/>
        <rFont val="ＭＳ Ｐゴシック"/>
        <family val="3"/>
      </rPr>
      <t xml:space="preserve"> １６ 年度</t>
    </r>
  </si>
  <si>
    <r>
      <t xml:space="preserve">  </t>
    </r>
    <r>
      <rPr>
        <sz val="11"/>
        <rFont val="ＭＳ Ｐゴシック"/>
        <family val="3"/>
      </rPr>
      <t xml:space="preserve">   　　</t>
    </r>
    <r>
      <rPr>
        <sz val="11"/>
        <rFont val="ＭＳ Ｐゴシック"/>
        <family val="3"/>
      </rPr>
      <t xml:space="preserve"> ２０</t>
    </r>
  </si>
  <si>
    <r>
      <t xml:space="preserve">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平成　１６ 年度</t>
    </r>
  </si>
  <si>
    <t>　　　　　 　　 ２０</t>
  </si>
  <si>
    <t>　平成　１６ 年度</t>
  </si>
  <si>
    <t>　　　　　２０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</si>
  <si>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</si>
  <si>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</si>
  <si>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</si>
  <si>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</si>
  <si>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平成20年度</t>
  </si>
  <si>
    <t xml:space="preserve">       平成１６年</t>
  </si>
  <si>
    <r>
      <t>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２０</t>
    </r>
  </si>
  <si>
    <r>
      <t>平成 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</si>
  <si>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</si>
  <si>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農業・林業</t>
  </si>
  <si>
    <t>鉱・採石・砂利採取業</t>
  </si>
  <si>
    <t>卸売業・小売業・宿泊・飲食サービス業</t>
  </si>
  <si>
    <t>金融業・
保険業</t>
  </si>
  <si>
    <t>不動産業・物品賃貸業</t>
  </si>
  <si>
    <t>情報通信業・運輸・郵便業</t>
  </si>
  <si>
    <t>※　産業区分については、日本標準産業分類による。</t>
  </si>
  <si>
    <t>※　平成16年度～19年度　保険料徴収決定済額について修正。</t>
  </si>
  <si>
    <t>3</t>
  </si>
  <si>
    <t>障害者（児）
医療</t>
  </si>
  <si>
    <t>-</t>
  </si>
  <si>
    <r>
      <t>　　平成 １</t>
    </r>
    <r>
      <rPr>
        <sz val="11"/>
        <rFont val="ＭＳ Ｐゴシック"/>
        <family val="3"/>
      </rPr>
      <t>6 年度</t>
    </r>
  </si>
  <si>
    <r>
      <t>　　　　　 １</t>
    </r>
    <r>
      <rPr>
        <sz val="11"/>
        <rFont val="ＭＳ Ｐゴシック"/>
        <family val="3"/>
      </rPr>
      <t>7</t>
    </r>
  </si>
  <si>
    <r>
      <t>　　　　　 １</t>
    </r>
    <r>
      <rPr>
        <sz val="11"/>
        <rFont val="ＭＳ Ｐゴシック"/>
        <family val="3"/>
      </rPr>
      <t>8</t>
    </r>
  </si>
  <si>
    <r>
      <t>　　　　　 １</t>
    </r>
    <r>
      <rPr>
        <sz val="11"/>
        <rFont val="ＭＳ Ｐゴシック"/>
        <family val="3"/>
      </rPr>
      <t>9</t>
    </r>
  </si>
  <si>
    <r>
      <t xml:space="preserve">　　　　　 </t>
    </r>
    <r>
      <rPr>
        <sz val="11"/>
        <rFont val="ＭＳ Ｐゴシック"/>
        <family val="3"/>
      </rPr>
      <t>20</t>
    </r>
  </si>
  <si>
    <t>-</t>
  </si>
  <si>
    <r>
      <t xml:space="preserve">　　　　　 </t>
    </r>
    <r>
      <rPr>
        <sz val="11"/>
        <rFont val="ＭＳ Ｐゴシック"/>
        <family val="3"/>
      </rPr>
      <t>20</t>
    </r>
  </si>
  <si>
    <t>　　　　　２０</t>
  </si>
  <si>
    <t>　(2)後期高齢者支援金等課税額</t>
  </si>
  <si>
    <r>
      <t>　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)介護納付金課税額</t>
    </r>
  </si>
  <si>
    <t>　小   計  (1)＋(2)+(3)</t>
  </si>
  <si>
    <t>　　　調定額（千円）</t>
  </si>
  <si>
    <t>　　　収納額（千円）</t>
  </si>
  <si>
    <t>　　　収納率（ ％ ）</t>
  </si>
  <si>
    <t>5.00/100</t>
  </si>
  <si>
    <t>　(2)後期高齢者支援金等課税額</t>
  </si>
  <si>
    <t>　　　所得割</t>
  </si>
  <si>
    <r>
      <t>2</t>
    </r>
    <r>
      <rPr>
        <sz val="11"/>
        <rFont val="ＭＳ Ｐゴシック"/>
        <family val="3"/>
      </rPr>
      <t>.50/100</t>
    </r>
  </si>
  <si>
    <t>　　　均等割（ 円 ）</t>
  </si>
  <si>
    <t>　　　平等割（ 円 ）</t>
  </si>
  <si>
    <t>　　　賦課限度額(円)</t>
  </si>
  <si>
    <t>　(3)介護納付金課税額</t>
  </si>
  <si>
    <t>1.98/100</t>
  </si>
  <si>
    <r>
      <t>1</t>
    </r>
    <r>
      <rPr>
        <sz val="11"/>
        <rFont val="ＭＳ Ｐゴシック"/>
        <family val="3"/>
      </rPr>
      <t>.98/100</t>
    </r>
  </si>
  <si>
    <t>山本南保育園</t>
  </si>
  <si>
    <t>-</t>
  </si>
  <si>
    <t>-</t>
  </si>
  <si>
    <t>身体障害者支援センター</t>
  </si>
  <si>
    <t>　　「平成20年社会福祉施設等調査」による。</t>
  </si>
  <si>
    <t>（平成20年10月1日現在）</t>
  </si>
  <si>
    <t>　　　　軽費老人ホーム（ケアハウス）</t>
  </si>
  <si>
    <t>地域包括支援センター
・在宅介護支援センター</t>
  </si>
  <si>
    <t>小林地域包括支援センター</t>
  </si>
  <si>
    <t>逆瀬川地域包括支援センター</t>
  </si>
  <si>
    <t>花屋敷地域包括支援センター</t>
  </si>
  <si>
    <t>障　害　者　支　援　施　設　等</t>
  </si>
  <si>
    <t>　　　　障害者支援施設</t>
  </si>
  <si>
    <t>　　　　身体障害者療護施設</t>
  </si>
  <si>
    <t>　　　　地域活動支援センター</t>
  </si>
  <si>
    <t>あおぞら</t>
  </si>
  <si>
    <t>ワーク友愛</t>
  </si>
  <si>
    <t>はなみずき作業所</t>
  </si>
  <si>
    <t>福祉養成所花工房</t>
  </si>
  <si>
    <t>ワーク友愛小浜</t>
  </si>
  <si>
    <t>エコミュ</t>
  </si>
  <si>
    <t>たこやき幸じん</t>
  </si>
  <si>
    <t>自立の家きらら</t>
  </si>
  <si>
    <t>ふらっと</t>
  </si>
  <si>
    <r>
      <t>L</t>
    </r>
    <r>
      <rPr>
        <sz val="11"/>
        <rFont val="ＭＳ Ｐゴシック"/>
        <family val="3"/>
      </rPr>
      <t>emon Tree</t>
    </r>
  </si>
  <si>
    <t>　　　　知的障害者通所授産施設</t>
  </si>
  <si>
    <t>　　　　知的障害者入所更生施設</t>
  </si>
  <si>
    <t>　　　　知的障害者通所更生施設</t>
  </si>
  <si>
    <t>安倉児童館</t>
  </si>
  <si>
    <t>グランダ逆瀬川宝塚</t>
  </si>
  <si>
    <t>サンシティ宝塚</t>
  </si>
  <si>
    <t>市立安倉西身体障害者支援センター</t>
  </si>
  <si>
    <t>市立安倉南身体障害者支援センター</t>
  </si>
  <si>
    <t>西谷児童館</t>
  </si>
  <si>
    <t>年度</t>
  </si>
  <si>
    <t>被保険者数</t>
  </si>
  <si>
    <t>　平成　20 年度</t>
  </si>
  <si>
    <t>12-19　後 期 高 齢 者 医 療 制 度</t>
  </si>
  <si>
    <t>※ 後期高齢者医療制度は、老人保健制度に代わって、平成20年度から創設された医療制度です。</t>
  </si>
  <si>
    <t>　</t>
  </si>
  <si>
    <t>後期高齢者医療制度</t>
  </si>
  <si>
    <t>12-20　療 育 手 帳 所 持 者 数</t>
  </si>
  <si>
    <t>12-21　身体障害者手帳所持者数</t>
  </si>
  <si>
    <t>12-22　精神障害者保健福祉手帳所持者数</t>
  </si>
  <si>
    <t>12-23　共　同　募　金　等</t>
  </si>
  <si>
    <t>12-24　　国　民　年　金　加　入　状　況</t>
  </si>
  <si>
    <t>12-25　　国　民　年　金　受　給　権　者　数</t>
  </si>
  <si>
    <t>12-26　　国　民　年  金　給　付　額</t>
  </si>
  <si>
    <t>12-27　市民福祉金・敬老祝金・重度障害者及び高齢者特別給付金受給権者数</t>
  </si>
  <si>
    <t>12-28　民生（児童）委員数</t>
  </si>
  <si>
    <t>12-29　社 会 福 祉 施 設</t>
  </si>
  <si>
    <t>12-30　老人福祉センター利用状況</t>
  </si>
  <si>
    <t>　　12-31　シルバー人材センター会員登録状況</t>
  </si>
  <si>
    <t>12-32　シルバー人材センター就業受注状況</t>
  </si>
  <si>
    <t>12-33　総合福祉センター利用状況</t>
  </si>
  <si>
    <t>12-34　国民健康保険被保険者数の状況</t>
  </si>
  <si>
    <t>12-35　国民健康保険療養（医療）の給付状況</t>
  </si>
  <si>
    <t>12-36　国民健康保険各種給付状況</t>
  </si>
  <si>
    <t>12-37　国民健康保険事業費決算状況</t>
  </si>
  <si>
    <t>12-38　国民健康保険税状況</t>
  </si>
  <si>
    <t>12-39　市　立　保　育　所</t>
  </si>
  <si>
    <t>12-40　私　立　保　育　所</t>
  </si>
  <si>
    <t>特定疾病患者
見舞金</t>
  </si>
  <si>
    <t>※ 特定疾病患者見舞金の受給者数について、平成19年度以前分は延受給者数</t>
  </si>
  <si>
    <t>※　障害者（児）医療には、高齢障害者医療を含む。</t>
  </si>
  <si>
    <t>※入院には食事療養費を含む。</t>
  </si>
  <si>
    <t>12-2　市 民 所 得 の 分 配　（名目）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</si>
</sst>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#,##0;&quot;△ &quot;#,##0"/>
    <numFmt numFmtId="180" formatCode="0_);\(0\)"/>
    <numFmt numFmtId="181" formatCode="0.0_ "/>
    <numFmt numFmtId="182" formatCode="0;&quot;△ &quot;0"/>
    <numFmt numFmtId="183" formatCode="0.0;&quot;△ &quot;0.0"/>
    <numFmt numFmtId="184" formatCode="0.00;&quot;△ &quot;0.00"/>
    <numFmt numFmtId="185" formatCode="0.000;&quot;△ &quot;0.000"/>
    <numFmt numFmtId="186" formatCode="0.0000;&quot;△ &quot;0.0000"/>
    <numFmt numFmtId="187" formatCode="0.00000;&quot;△ &quot;0.00000"/>
    <numFmt numFmtId="188" formatCode="0.0_);[Red]&quot;¥&quot;\!\(0.0&quot;¥&quot;\!\)"/>
    <numFmt numFmtId="189" formatCode="#\ ##0.0"/>
    <numFmt numFmtId="190" formatCode="0.0_);[Red]\(0.0\)"/>
    <numFmt numFmtId="191" formatCode="#,##0;&quot;▲ &quot;#,##0"/>
    <numFmt numFmtId="192" formatCode="#,##0_ ;[Red]\-#,##0\ "/>
    <numFmt numFmtId="193" formatCode="#,##0_);[Red]\(#,##0\)"/>
    <numFmt numFmtId="194" formatCode="#,##0;&quot;△ &quot;#,##0\ "/>
    <numFmt numFmtId="195" formatCode="\-\ "/>
    <numFmt numFmtId="196" formatCode="#,##0\ ;&quot;△ &quot;#,##0\ "/>
    <numFmt numFmtId="197" formatCode="#,##0\ \ \ \ "/>
    <numFmt numFmtId="198" formatCode="#,##0\ \ \ \ \ \ "/>
    <numFmt numFmtId="199" formatCode="#,##0\ \ \ "/>
    <numFmt numFmtId="200" formatCode="#,##0_);[Red]\-#,##0\ "/>
    <numFmt numFmtId="201" formatCode="0_);[Red]\(0\)"/>
    <numFmt numFmtId="202" formatCode="#,##0_);\(#,##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 diagonalDown="1">
      <left style="thin"/>
      <right>
        <color indexed="63"/>
      </right>
      <top style="thin"/>
      <bottom style="double"/>
      <diagonal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191" fontId="13" fillId="0" borderId="0" xfId="49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2" xfId="0" applyFont="1" applyFill="1" applyBorder="1" applyAlignment="1" quotePrefix="1">
      <alignment horizontal="lef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quotePrefix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95" fontId="0" fillId="0" borderId="12" xfId="49" applyNumberFormat="1" applyFont="1" applyFill="1" applyBorder="1" applyAlignment="1" quotePrefix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left" vertical="center"/>
    </xf>
    <xf numFmtId="193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195" fontId="0" fillId="0" borderId="2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 quotePrefix="1">
      <alignment vertical="center"/>
    </xf>
    <xf numFmtId="0" fontId="6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193" fontId="0" fillId="0" borderId="12" xfId="49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/>
    </xf>
    <xf numFmtId="194" fontId="6" fillId="0" borderId="12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top"/>
    </xf>
    <xf numFmtId="0" fontId="0" fillId="0" borderId="23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20" xfId="0" applyFill="1" applyBorder="1" applyAlignment="1" quotePrefix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distributed" vertical="center"/>
    </xf>
    <xf numFmtId="195" fontId="0" fillId="0" borderId="12" xfId="49" applyNumberFormat="1" applyFont="1" applyFill="1" applyBorder="1" applyAlignment="1" quotePrefix="1">
      <alignment horizontal="right" vertical="center"/>
    </xf>
    <xf numFmtId="196" fontId="6" fillId="0" borderId="20" xfId="49" applyNumberFormat="1" applyFont="1" applyFill="1" applyBorder="1" applyAlignment="1">
      <alignment vertical="center"/>
    </xf>
    <xf numFmtId="196" fontId="0" fillId="0" borderId="12" xfId="49" applyNumberFormat="1" applyFont="1" applyFill="1" applyBorder="1" applyAlignment="1">
      <alignment vertical="center"/>
    </xf>
    <xf numFmtId="196" fontId="6" fillId="0" borderId="12" xfId="49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93" fontId="0" fillId="0" borderId="1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0" fontId="0" fillId="0" borderId="11" xfId="0" applyFont="1" applyFill="1" applyBorder="1" applyAlignment="1" quotePrefix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95" fontId="0" fillId="0" borderId="1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193" fontId="0" fillId="0" borderId="30" xfId="0" applyNumberFormat="1" applyFont="1" applyFill="1" applyBorder="1" applyAlignment="1">
      <alignment vertical="center"/>
    </xf>
    <xf numFmtId="200" fontId="0" fillId="0" borderId="12" xfId="0" applyNumberFormat="1" applyFont="1" applyFill="1" applyBorder="1" applyAlignment="1">
      <alignment horizontal="right" vertical="center"/>
    </xf>
    <xf numFmtId="200" fontId="0" fillId="0" borderId="12" xfId="49" applyNumberFormat="1" applyFont="1" applyFill="1" applyBorder="1" applyAlignment="1">
      <alignment vertical="center"/>
    </xf>
    <xf numFmtId="195" fontId="0" fillId="0" borderId="0" xfId="49" applyNumberFormat="1" applyFont="1" applyFill="1" applyBorder="1" applyAlignment="1">
      <alignment vertical="center"/>
    </xf>
    <xf numFmtId="195" fontId="0" fillId="0" borderId="23" xfId="49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90" fontId="0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95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202" fontId="0" fillId="0" borderId="12" xfId="49" applyNumberFormat="1" applyFont="1" applyFill="1" applyBorder="1" applyAlignment="1">
      <alignment horizontal="right" vertical="center"/>
    </xf>
    <xf numFmtId="201" fontId="0" fillId="0" borderId="12" xfId="0" applyNumberFormat="1" applyFont="1" applyFill="1" applyBorder="1" applyAlignment="1">
      <alignment horizontal="right" vertical="center"/>
    </xf>
    <xf numFmtId="192" fontId="0" fillId="0" borderId="12" xfId="49" applyNumberFormat="1" applyFont="1" applyFill="1" applyBorder="1" applyAlignment="1">
      <alignment horizontal="right" vertical="center"/>
    </xf>
    <xf numFmtId="201" fontId="0" fillId="0" borderId="12" xfId="49" applyNumberFormat="1" applyFont="1" applyFill="1" applyBorder="1" applyAlignment="1" quotePrefix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>
      <alignment horizontal="right" vertical="center"/>
    </xf>
    <xf numFmtId="192" fontId="0" fillId="0" borderId="12" xfId="49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2" fontId="0" fillId="0" borderId="12" xfId="49" applyNumberFormat="1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0" fontId="0" fillId="0" borderId="20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38" fontId="6" fillId="33" borderId="30" xfId="49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195" fontId="0" fillId="0" borderId="12" xfId="0" applyNumberFormat="1" applyFont="1" applyFill="1" applyBorder="1" applyAlignment="1">
      <alignment horizontal="right" vertical="center"/>
    </xf>
    <xf numFmtId="179" fontId="0" fillId="0" borderId="12" xfId="49" applyNumberFormat="1" applyFont="1" applyBorder="1" applyAlignment="1">
      <alignment vertical="center"/>
    </xf>
    <xf numFmtId="179" fontId="6" fillId="0" borderId="30" xfId="49" applyNumberFormat="1" applyFont="1" applyBorder="1" applyAlignment="1">
      <alignment vertical="center"/>
    </xf>
    <xf numFmtId="179" fontId="6" fillId="0" borderId="12" xfId="49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/>
    </xf>
    <xf numFmtId="195" fontId="0" fillId="0" borderId="0" xfId="49" applyNumberFormat="1" applyFont="1" applyFill="1" applyBorder="1" applyAlignment="1" quotePrefix="1">
      <alignment horizontal="right" vertical="center"/>
    </xf>
    <xf numFmtId="201" fontId="0" fillId="0" borderId="0" xfId="49" applyNumberFormat="1" applyFont="1" applyFill="1" applyBorder="1" applyAlignment="1" quotePrefix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3" fontId="0" fillId="0" borderId="12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 quotePrefix="1">
      <alignment horizontal="right" vertical="center"/>
    </xf>
    <xf numFmtId="193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181" fontId="0" fillId="0" borderId="12" xfId="0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12" xfId="0" applyBorder="1" applyAlignment="1">
      <alignment vertical="center"/>
    </xf>
    <xf numFmtId="193" fontId="0" fillId="0" borderId="12" xfId="49" applyNumberFormat="1" applyFont="1" applyFill="1" applyBorder="1" applyAlignment="1">
      <alignment horizontal="right" vertical="center"/>
    </xf>
    <xf numFmtId="193" fontId="0" fillId="0" borderId="30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177" fontId="15" fillId="0" borderId="12" xfId="0" applyNumberFormat="1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top"/>
    </xf>
    <xf numFmtId="0" fontId="15" fillId="0" borderId="28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distributed" vertical="center"/>
    </xf>
    <xf numFmtId="38" fontId="0" fillId="0" borderId="12" xfId="49" applyFont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95" fontId="0" fillId="0" borderId="34" xfId="49" applyNumberFormat="1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 quotePrefix="1">
      <alignment horizontal="right" vertical="center"/>
    </xf>
    <xf numFmtId="199" fontId="0" fillId="0" borderId="12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99" fontId="0" fillId="0" borderId="2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quotePrefix="1">
      <alignment horizontal="right" vertical="center"/>
    </xf>
    <xf numFmtId="0" fontId="6" fillId="34" borderId="34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193" fontId="0" fillId="34" borderId="12" xfId="0" applyNumberFormat="1" applyFont="1" applyFill="1" applyBorder="1" applyAlignment="1">
      <alignment vertical="center"/>
    </xf>
    <xf numFmtId="199" fontId="0" fillId="34" borderId="12" xfId="0" applyNumberFormat="1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193" fontId="0" fillId="34" borderId="12" xfId="49" applyNumberFormat="1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93" fontId="6" fillId="0" borderId="12" xfId="49" applyNumberFormat="1" applyFont="1" applyFill="1" applyBorder="1" applyAlignment="1">
      <alignment vertical="center"/>
    </xf>
    <xf numFmtId="195" fontId="0" fillId="35" borderId="12" xfId="0" applyNumberFormat="1" applyFont="1" applyFill="1" applyBorder="1" applyAlignment="1" quotePrefix="1">
      <alignment horizontal="right" vertical="center"/>
    </xf>
    <xf numFmtId="0" fontId="0" fillId="0" borderId="15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201" fontId="0" fillId="0" borderId="12" xfId="0" applyNumberFormat="1" applyFont="1" applyFill="1" applyBorder="1" applyAlignment="1">
      <alignment horizontal="right" vertical="center"/>
    </xf>
    <xf numFmtId="201" fontId="6" fillId="0" borderId="12" xfId="49" applyNumberFormat="1" applyFont="1" applyFill="1" applyBorder="1" applyAlignment="1">
      <alignment vertical="center"/>
    </xf>
    <xf numFmtId="0" fontId="0" fillId="0" borderId="19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177" fontId="0" fillId="0" borderId="20" xfId="61" applyNumberFormat="1" applyBorder="1" applyAlignment="1">
      <alignment horizontal="center" vertical="center"/>
      <protection/>
    </xf>
    <xf numFmtId="0" fontId="0" fillId="0" borderId="0" xfId="0" applyAlignment="1">
      <alignment vertical="center"/>
    </xf>
    <xf numFmtId="195" fontId="0" fillId="0" borderId="12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201" fontId="0" fillId="0" borderId="12" xfId="0" applyNumberFormat="1" applyFont="1" applyFill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Font="1" applyFill="1" applyBorder="1" applyAlignment="1">
      <alignment vertical="center" wrapText="1" shrinkToFit="1"/>
    </xf>
    <xf numFmtId="0" fontId="0" fillId="0" borderId="14" xfId="0" applyFont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1" fontId="0" fillId="0" borderId="35" xfId="0" applyNumberFormat="1" applyFont="1" applyFill="1" applyBorder="1" applyAlignment="1">
      <alignment horizontal="right" vertical="center"/>
    </xf>
    <xf numFmtId="201" fontId="0" fillId="0" borderId="28" xfId="0" applyNumberFormat="1" applyFont="1" applyFill="1" applyBorder="1" applyAlignment="1">
      <alignment horizontal="right" vertical="center"/>
    </xf>
    <xf numFmtId="201" fontId="0" fillId="0" borderId="2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193" fontId="0" fillId="0" borderId="35" xfId="0" applyNumberFormat="1" applyFont="1" applyFill="1" applyBorder="1" applyAlignment="1">
      <alignment horizontal="right" vertical="center"/>
    </xf>
    <xf numFmtId="193" fontId="0" fillId="0" borderId="28" xfId="0" applyNumberFormat="1" applyFont="1" applyFill="1" applyBorder="1" applyAlignment="1">
      <alignment horizontal="right" vertical="center"/>
    </xf>
    <xf numFmtId="193" fontId="0" fillId="0" borderId="20" xfId="0" applyNumberFormat="1" applyFont="1" applyFill="1" applyBorder="1" applyAlignment="1">
      <alignment horizontal="righ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193" fontId="0" fillId="34" borderId="35" xfId="0" applyNumberFormat="1" applyFont="1" applyFill="1" applyBorder="1" applyAlignment="1">
      <alignment horizontal="right" vertical="center"/>
    </xf>
    <xf numFmtId="193" fontId="0" fillId="34" borderId="20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 quotePrefix="1">
      <alignment horizontal="right" vertical="center"/>
    </xf>
    <xf numFmtId="0" fontId="0" fillId="0" borderId="28" xfId="0" applyNumberFormat="1" applyFont="1" applyFill="1" applyBorder="1" applyAlignment="1" quotePrefix="1">
      <alignment horizontal="right" vertical="center"/>
    </xf>
    <xf numFmtId="0" fontId="0" fillId="0" borderId="20" xfId="0" applyNumberFormat="1" applyFont="1" applyFill="1" applyBorder="1" applyAlignment="1" quotePrefix="1">
      <alignment horizontal="right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195" fontId="0" fillId="0" borderId="35" xfId="0" applyNumberFormat="1" applyFont="1" applyFill="1" applyBorder="1" applyAlignment="1">
      <alignment horizontal="right" vertical="center"/>
    </xf>
    <xf numFmtId="195" fontId="0" fillId="0" borderId="2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93" fontId="0" fillId="0" borderId="35" xfId="0" applyNumberFormat="1" applyFont="1" applyFill="1" applyBorder="1" applyAlignment="1">
      <alignment vertical="center"/>
    </xf>
    <xf numFmtId="193" fontId="0" fillId="0" borderId="28" xfId="0" applyNumberFormat="1" applyFont="1" applyFill="1" applyBorder="1" applyAlignment="1">
      <alignment vertical="center"/>
    </xf>
    <xf numFmtId="193" fontId="0" fillId="0" borderId="20" xfId="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99" fontId="0" fillId="0" borderId="35" xfId="0" applyNumberFormat="1" applyFont="1" applyFill="1" applyBorder="1" applyAlignment="1">
      <alignment horizontal="right" vertical="center"/>
    </xf>
    <xf numFmtId="199" fontId="0" fillId="0" borderId="28" xfId="0" applyNumberFormat="1" applyFont="1" applyFill="1" applyBorder="1" applyAlignment="1">
      <alignment horizontal="right" vertical="center"/>
    </xf>
    <xf numFmtId="199" fontId="0" fillId="0" borderId="20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193" fontId="0" fillId="34" borderId="35" xfId="0" applyNumberFormat="1" applyFont="1" applyFill="1" applyBorder="1" applyAlignment="1">
      <alignment vertical="center"/>
    </xf>
    <xf numFmtId="193" fontId="0" fillId="34" borderId="28" xfId="0" applyNumberFormat="1" applyFont="1" applyFill="1" applyBorder="1" applyAlignment="1">
      <alignment vertical="center"/>
    </xf>
    <xf numFmtId="193" fontId="0" fillId="34" borderId="20" xfId="0" applyNumberFormat="1" applyFont="1" applyFill="1" applyBorder="1" applyAlignment="1">
      <alignment vertical="center"/>
    </xf>
    <xf numFmtId="195" fontId="0" fillId="34" borderId="35" xfId="0" applyNumberFormat="1" applyFont="1" applyFill="1" applyBorder="1" applyAlignment="1">
      <alignment vertical="center"/>
    </xf>
    <xf numFmtId="195" fontId="0" fillId="34" borderId="28" xfId="0" applyNumberFormat="1" applyFont="1" applyFill="1" applyBorder="1" applyAlignment="1">
      <alignment vertical="center"/>
    </xf>
    <xf numFmtId="195" fontId="0" fillId="34" borderId="20" xfId="0" applyNumberFormat="1" applyFont="1" applyFill="1" applyBorder="1" applyAlignment="1">
      <alignment vertical="center"/>
    </xf>
    <xf numFmtId="193" fontId="0" fillId="34" borderId="28" xfId="0" applyNumberFormat="1" applyFont="1" applyFill="1" applyBorder="1" applyAlignment="1">
      <alignment horizontal="right" vertical="center"/>
    </xf>
    <xf numFmtId="0" fontId="0" fillId="34" borderId="28" xfId="0" applyFont="1" applyFill="1" applyBorder="1" applyAlignment="1">
      <alignment horizontal="center" vertical="center"/>
    </xf>
    <xf numFmtId="176" fontId="0" fillId="34" borderId="35" xfId="0" applyNumberFormat="1" applyFont="1" applyFill="1" applyBorder="1" applyAlignment="1">
      <alignment horizontal="center" vertical="center"/>
    </xf>
    <xf numFmtId="176" fontId="0" fillId="34" borderId="28" xfId="0" applyNumberFormat="1" applyFont="1" applyFill="1" applyBorder="1" applyAlignment="1">
      <alignment horizontal="center" vertical="center"/>
    </xf>
    <xf numFmtId="176" fontId="0" fillId="34" borderId="20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left" vertical="center"/>
    </xf>
    <xf numFmtId="195" fontId="0" fillId="34" borderId="35" xfId="0" applyNumberFormat="1" applyFont="1" applyFill="1" applyBorder="1" applyAlignment="1">
      <alignment horizontal="right" vertical="center"/>
    </xf>
    <xf numFmtId="195" fontId="0" fillId="34" borderId="28" xfId="0" applyNumberFormat="1" applyFont="1" applyFill="1" applyBorder="1" applyAlignment="1">
      <alignment horizontal="right" vertical="center"/>
    </xf>
    <xf numFmtId="195" fontId="0" fillId="34" borderId="20" xfId="0" applyNumberFormat="1" applyFont="1" applyFill="1" applyBorder="1" applyAlignment="1">
      <alignment horizontal="right" vertical="center"/>
    </xf>
    <xf numFmtId="0" fontId="0" fillId="34" borderId="35" xfId="0" applyNumberFormat="1" applyFont="1" applyFill="1" applyBorder="1" applyAlignment="1">
      <alignment horizontal="right" vertical="center"/>
    </xf>
    <xf numFmtId="0" fontId="0" fillId="34" borderId="28" xfId="0" applyNumberFormat="1" applyFont="1" applyFill="1" applyBorder="1" applyAlignment="1">
      <alignment horizontal="right" vertical="center"/>
    </xf>
    <xf numFmtId="0" fontId="0" fillId="34" borderId="2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95" fontId="0" fillId="0" borderId="38" xfId="0" applyNumberFormat="1" applyFont="1" applyFill="1" applyBorder="1" applyAlignment="1">
      <alignment horizontal="center" vertical="center"/>
    </xf>
    <xf numFmtId="195" fontId="0" fillId="0" borderId="39" xfId="0" applyNumberFormat="1" applyFont="1" applyFill="1" applyBorder="1" applyAlignment="1">
      <alignment horizontal="center" vertical="center"/>
    </xf>
    <xf numFmtId="0" fontId="15" fillId="0" borderId="4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" name="AutoShape 64"/>
        <xdr:cNvSpPr>
          <a:spLocks/>
        </xdr:cNvSpPr>
      </xdr:nvSpPr>
      <xdr:spPr>
        <a:xfrm>
          <a:off x="7515225" y="57150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50</xdr:row>
      <xdr:rowOff>47625</xdr:rowOff>
    </xdr:from>
    <xdr:to>
      <xdr:col>6</xdr:col>
      <xdr:colOff>752475</xdr:colOff>
      <xdr:row>51</xdr:row>
      <xdr:rowOff>161925</xdr:rowOff>
    </xdr:to>
    <xdr:sp>
      <xdr:nvSpPr>
        <xdr:cNvPr id="2" name="AutoShape 66"/>
        <xdr:cNvSpPr>
          <a:spLocks/>
        </xdr:cNvSpPr>
      </xdr:nvSpPr>
      <xdr:spPr>
        <a:xfrm>
          <a:off x="7477125" y="114776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52</xdr:row>
      <xdr:rowOff>114300</xdr:rowOff>
    </xdr:from>
    <xdr:to>
      <xdr:col>6</xdr:col>
      <xdr:colOff>752475</xdr:colOff>
      <xdr:row>55</xdr:row>
      <xdr:rowOff>180975</xdr:rowOff>
    </xdr:to>
    <xdr:sp>
      <xdr:nvSpPr>
        <xdr:cNvPr id="3" name="AutoShape 67"/>
        <xdr:cNvSpPr>
          <a:spLocks/>
        </xdr:cNvSpPr>
      </xdr:nvSpPr>
      <xdr:spPr>
        <a:xfrm>
          <a:off x="7477125" y="12001500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57</xdr:row>
      <xdr:rowOff>28575</xdr:rowOff>
    </xdr:from>
    <xdr:to>
      <xdr:col>6</xdr:col>
      <xdr:colOff>762000</xdr:colOff>
      <xdr:row>59</xdr:row>
      <xdr:rowOff>219075</xdr:rowOff>
    </xdr:to>
    <xdr:sp>
      <xdr:nvSpPr>
        <xdr:cNvPr id="4" name="AutoShape 68"/>
        <xdr:cNvSpPr>
          <a:spLocks/>
        </xdr:cNvSpPr>
      </xdr:nvSpPr>
      <xdr:spPr>
        <a:xfrm>
          <a:off x="7486650" y="1305877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11</xdr:row>
      <xdr:rowOff>57150</xdr:rowOff>
    </xdr:from>
    <xdr:to>
      <xdr:col>6</xdr:col>
      <xdr:colOff>762000</xdr:colOff>
      <xdr:row>20</xdr:row>
      <xdr:rowOff>152400</xdr:rowOff>
    </xdr:to>
    <xdr:sp>
      <xdr:nvSpPr>
        <xdr:cNvPr id="5" name="AutoShape 65"/>
        <xdr:cNvSpPr>
          <a:spLocks/>
        </xdr:cNvSpPr>
      </xdr:nvSpPr>
      <xdr:spPr>
        <a:xfrm>
          <a:off x="7429500" y="2571750"/>
          <a:ext cx="133350" cy="2152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26</xdr:row>
      <xdr:rowOff>66675</xdr:rowOff>
    </xdr:from>
    <xdr:to>
      <xdr:col>6</xdr:col>
      <xdr:colOff>762000</xdr:colOff>
      <xdr:row>27</xdr:row>
      <xdr:rowOff>180975</xdr:rowOff>
    </xdr:to>
    <xdr:sp>
      <xdr:nvSpPr>
        <xdr:cNvPr id="6" name="AutoShape 66"/>
        <xdr:cNvSpPr>
          <a:spLocks/>
        </xdr:cNvSpPr>
      </xdr:nvSpPr>
      <xdr:spPr>
        <a:xfrm>
          <a:off x="7486650" y="60102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4.25390625" style="2" customWidth="1"/>
    <col min="2" max="2" width="4.25390625" style="10" customWidth="1"/>
    <col min="3" max="3" width="69.375" style="2" bestFit="1" customWidth="1"/>
    <col min="4" max="4" width="27.625" style="9" customWidth="1"/>
    <col min="5" max="5" width="28.625" style="2" bestFit="1" customWidth="1"/>
    <col min="6" max="16384" width="9.00390625" style="2" customWidth="1"/>
  </cols>
  <sheetData>
    <row r="1" ht="18" customHeight="1">
      <c r="A1" s="2" t="s">
        <v>398</v>
      </c>
    </row>
    <row r="2" spans="1:4" ht="18" customHeight="1">
      <c r="A2" s="1" t="s">
        <v>466</v>
      </c>
      <c r="B2" s="20"/>
      <c r="D2" s="2"/>
    </row>
    <row r="3" spans="2:4" ht="18" customHeight="1">
      <c r="B3" s="10">
        <v>1</v>
      </c>
      <c r="C3" s="8" t="s">
        <v>545</v>
      </c>
      <c r="D3" s="2"/>
    </row>
    <row r="4" spans="2:4" ht="18" customHeight="1">
      <c r="B4" s="10">
        <v>2</v>
      </c>
      <c r="C4" s="8" t="s">
        <v>546</v>
      </c>
      <c r="D4" s="2"/>
    </row>
    <row r="5" spans="2:4" ht="18" customHeight="1">
      <c r="B5" s="10">
        <v>3</v>
      </c>
      <c r="C5" s="8" t="s">
        <v>431</v>
      </c>
      <c r="D5" s="2"/>
    </row>
    <row r="6" spans="2:4" ht="18" customHeight="1">
      <c r="B6" s="10">
        <v>4</v>
      </c>
      <c r="C6" s="8" t="s">
        <v>432</v>
      </c>
      <c r="D6" s="2"/>
    </row>
    <row r="7" spans="2:4" ht="18" customHeight="1">
      <c r="B7" s="10">
        <v>5</v>
      </c>
      <c r="C7" s="8" t="s">
        <v>433</v>
      </c>
      <c r="D7" s="2"/>
    </row>
    <row r="8" spans="2:4" ht="18" customHeight="1">
      <c r="B8" s="10">
        <v>6</v>
      </c>
      <c r="C8" s="8" t="s">
        <v>434</v>
      </c>
      <c r="D8" s="2"/>
    </row>
    <row r="9" spans="2:4" ht="18" customHeight="1">
      <c r="B9" s="10">
        <v>7</v>
      </c>
      <c r="C9" s="8" t="s">
        <v>435</v>
      </c>
      <c r="D9" s="2"/>
    </row>
    <row r="10" spans="2:4" ht="18" customHeight="1">
      <c r="B10" s="10">
        <v>8</v>
      </c>
      <c r="C10" s="8" t="s">
        <v>519</v>
      </c>
      <c r="D10" s="2"/>
    </row>
    <row r="11" spans="2:4" ht="18" customHeight="1">
      <c r="B11" s="10">
        <v>9</v>
      </c>
      <c r="C11" s="8" t="s">
        <v>436</v>
      </c>
      <c r="D11" s="2"/>
    </row>
    <row r="12" spans="2:4" ht="18" customHeight="1">
      <c r="B12" s="10">
        <v>10</v>
      </c>
      <c r="C12" s="8" t="s">
        <v>437</v>
      </c>
      <c r="D12" s="2"/>
    </row>
    <row r="13" spans="2:4" ht="18" customHeight="1">
      <c r="B13" s="10">
        <v>11</v>
      </c>
      <c r="C13" s="8" t="s">
        <v>438</v>
      </c>
      <c r="D13" s="2"/>
    </row>
    <row r="14" spans="2:4" ht="18" customHeight="1">
      <c r="B14" s="10">
        <v>12</v>
      </c>
      <c r="C14" s="8" t="s">
        <v>439</v>
      </c>
      <c r="D14" s="2"/>
    </row>
    <row r="15" spans="2:4" ht="18" customHeight="1">
      <c r="B15" s="10">
        <v>13</v>
      </c>
      <c r="C15" s="8" t="s">
        <v>440</v>
      </c>
      <c r="D15" s="2"/>
    </row>
    <row r="16" spans="2:4" ht="18" customHeight="1">
      <c r="B16" s="10">
        <v>14</v>
      </c>
      <c r="C16" s="8" t="s">
        <v>441</v>
      </c>
      <c r="D16" s="2"/>
    </row>
    <row r="17" spans="2:4" ht="18" customHeight="1">
      <c r="B17" s="10">
        <v>15</v>
      </c>
      <c r="C17" s="8" t="s">
        <v>442</v>
      </c>
      <c r="D17" s="2"/>
    </row>
    <row r="18" spans="2:4" ht="18" customHeight="1">
      <c r="B18" s="10">
        <v>16</v>
      </c>
      <c r="C18" s="8" t="s">
        <v>443</v>
      </c>
      <c r="D18" s="2"/>
    </row>
    <row r="19" spans="2:4" ht="18" customHeight="1">
      <c r="B19" s="10">
        <v>17</v>
      </c>
      <c r="C19" s="8" t="s">
        <v>444</v>
      </c>
      <c r="D19" s="2"/>
    </row>
    <row r="20" spans="2:4" ht="18" customHeight="1">
      <c r="B20" s="10">
        <v>18</v>
      </c>
      <c r="C20" s="8" t="s">
        <v>445</v>
      </c>
      <c r="D20" s="2"/>
    </row>
    <row r="21" spans="2:4" ht="18" customHeight="1">
      <c r="B21" s="10">
        <v>19</v>
      </c>
      <c r="C21" s="53" t="s">
        <v>690</v>
      </c>
      <c r="D21" s="8"/>
    </row>
    <row r="22" spans="2:4" ht="18" customHeight="1">
      <c r="B22" s="10">
        <v>20</v>
      </c>
      <c r="C22" s="8" t="s">
        <v>446</v>
      </c>
      <c r="D22" s="2"/>
    </row>
    <row r="23" spans="2:4" ht="18" customHeight="1">
      <c r="B23" s="10">
        <v>21</v>
      </c>
      <c r="C23" s="8" t="s">
        <v>544</v>
      </c>
      <c r="D23" s="2"/>
    </row>
    <row r="24" spans="2:4" ht="18" customHeight="1">
      <c r="B24" s="10">
        <v>22</v>
      </c>
      <c r="C24" s="8" t="s">
        <v>447</v>
      </c>
      <c r="D24" s="2"/>
    </row>
    <row r="25" spans="2:4" ht="18" customHeight="1">
      <c r="B25" s="10">
        <v>23</v>
      </c>
      <c r="C25" s="8" t="s">
        <v>448</v>
      </c>
      <c r="D25" s="2"/>
    </row>
    <row r="26" spans="2:4" ht="18" customHeight="1">
      <c r="B26" s="10">
        <v>24</v>
      </c>
      <c r="C26" s="8" t="s">
        <v>449</v>
      </c>
      <c r="D26" s="2"/>
    </row>
    <row r="27" spans="2:4" ht="18" customHeight="1">
      <c r="B27" s="10">
        <v>25</v>
      </c>
      <c r="C27" s="8" t="s">
        <v>450</v>
      </c>
      <c r="D27" s="2"/>
    </row>
    <row r="28" spans="2:4" ht="18" customHeight="1">
      <c r="B28" s="10">
        <v>26</v>
      </c>
      <c r="C28" s="8" t="s">
        <v>451</v>
      </c>
      <c r="D28" s="2"/>
    </row>
    <row r="29" spans="2:4" ht="18" customHeight="1">
      <c r="B29" s="10">
        <v>27</v>
      </c>
      <c r="C29" s="8" t="s">
        <v>452</v>
      </c>
      <c r="D29" s="2"/>
    </row>
    <row r="30" spans="2:4" ht="18" customHeight="1">
      <c r="B30" s="10">
        <v>28</v>
      </c>
      <c r="C30" s="8" t="s">
        <v>453</v>
      </c>
      <c r="D30" s="2"/>
    </row>
    <row r="31" spans="2:4" ht="18" customHeight="1">
      <c r="B31" s="10">
        <v>29</v>
      </c>
      <c r="C31" s="8" t="s">
        <v>454</v>
      </c>
      <c r="D31" s="2"/>
    </row>
    <row r="32" spans="2:4" ht="18" customHeight="1">
      <c r="B32" s="10">
        <v>30</v>
      </c>
      <c r="C32" s="8" t="s">
        <v>455</v>
      </c>
      <c r="D32" s="2"/>
    </row>
    <row r="33" spans="2:4" ht="18" customHeight="1">
      <c r="B33" s="10">
        <v>31</v>
      </c>
      <c r="C33" s="8" t="s">
        <v>456</v>
      </c>
      <c r="D33" s="2"/>
    </row>
    <row r="34" spans="2:4" ht="18" customHeight="1">
      <c r="B34" s="10">
        <v>32</v>
      </c>
      <c r="C34" s="8" t="s">
        <v>457</v>
      </c>
      <c r="D34" s="2"/>
    </row>
    <row r="35" spans="2:4" ht="18" customHeight="1">
      <c r="B35" s="10">
        <v>33</v>
      </c>
      <c r="C35" s="8" t="s">
        <v>458</v>
      </c>
      <c r="D35" s="2"/>
    </row>
    <row r="36" spans="2:4" ht="18" customHeight="1">
      <c r="B36" s="10">
        <v>34</v>
      </c>
      <c r="C36" s="8" t="s">
        <v>459</v>
      </c>
      <c r="D36" s="2"/>
    </row>
    <row r="37" spans="2:4" ht="18" customHeight="1">
      <c r="B37" s="10">
        <v>35</v>
      </c>
      <c r="C37" s="8" t="s">
        <v>460</v>
      </c>
      <c r="D37" s="2"/>
    </row>
    <row r="38" spans="2:4" ht="18" customHeight="1">
      <c r="B38" s="10">
        <v>36</v>
      </c>
      <c r="C38" s="8" t="s">
        <v>461</v>
      </c>
      <c r="D38" s="2"/>
    </row>
    <row r="39" spans="2:4" ht="18" customHeight="1">
      <c r="B39" s="10">
        <v>37</v>
      </c>
      <c r="C39" s="8" t="s">
        <v>462</v>
      </c>
      <c r="D39" s="2"/>
    </row>
    <row r="40" spans="2:4" ht="18" customHeight="1">
      <c r="B40" s="10">
        <v>38</v>
      </c>
      <c r="C40" s="8" t="s">
        <v>463</v>
      </c>
      <c r="D40" s="2"/>
    </row>
    <row r="41" spans="2:4" ht="18" customHeight="1">
      <c r="B41" s="10">
        <v>39</v>
      </c>
      <c r="C41" s="8" t="s">
        <v>464</v>
      </c>
      <c r="D41" s="2"/>
    </row>
    <row r="42" spans="2:4" ht="18" customHeight="1">
      <c r="B42" s="10">
        <v>40</v>
      </c>
      <c r="C42" s="8" t="s">
        <v>465</v>
      </c>
      <c r="D42" s="2"/>
    </row>
    <row r="43" ht="18" customHeight="1">
      <c r="D43" s="2"/>
    </row>
    <row r="44" ht="18" customHeight="1">
      <c r="D44" s="2"/>
    </row>
    <row r="45" ht="18" customHeight="1">
      <c r="D45" s="2"/>
    </row>
    <row r="46" ht="18" customHeight="1">
      <c r="D46" s="2"/>
    </row>
    <row r="47" ht="18" customHeight="1">
      <c r="D47" s="2"/>
    </row>
    <row r="48" ht="18" customHeight="1">
      <c r="D48" s="2"/>
    </row>
    <row r="49" ht="18" customHeight="1">
      <c r="D49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 t="s">
        <v>398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6" ht="24" customHeight="1">
      <c r="A2" s="331" t="s">
        <v>508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1"/>
      <c r="P2" s="1"/>
    </row>
    <row r="3" spans="1:18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3"/>
      <c r="P3" s="3"/>
      <c r="Q3" s="3"/>
      <c r="R3" s="3"/>
    </row>
    <row r="4" spans="1:18" s="29" customFormat="1" ht="46.5" customHeight="1" thickBot="1">
      <c r="A4" s="66" t="s">
        <v>293</v>
      </c>
      <c r="B4" s="81" t="s">
        <v>258</v>
      </c>
      <c r="C4" s="188" t="s">
        <v>615</v>
      </c>
      <c r="D4" s="196" t="s">
        <v>616</v>
      </c>
      <c r="E4" s="66" t="s">
        <v>294</v>
      </c>
      <c r="F4" s="66" t="s">
        <v>295</v>
      </c>
      <c r="G4" s="197" t="s">
        <v>617</v>
      </c>
      <c r="H4" s="197" t="s">
        <v>618</v>
      </c>
      <c r="I4" s="196" t="s">
        <v>619</v>
      </c>
      <c r="J4" s="197" t="s">
        <v>620</v>
      </c>
      <c r="K4" s="67" t="s">
        <v>164</v>
      </c>
      <c r="L4" s="66" t="s">
        <v>503</v>
      </c>
      <c r="M4" s="66" t="s">
        <v>296</v>
      </c>
      <c r="N4" s="66" t="s">
        <v>161</v>
      </c>
      <c r="O4" s="31"/>
      <c r="P4" s="31"/>
      <c r="Q4" s="31"/>
      <c r="R4" s="31"/>
    </row>
    <row r="5" spans="1:18" s="29" customFormat="1" ht="22.5" customHeight="1" thickTop="1">
      <c r="A5" s="121"/>
      <c r="B5" s="342" t="s">
        <v>162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31"/>
      <c r="P5" s="31"/>
      <c r="Q5" s="31"/>
      <c r="R5" s="31"/>
    </row>
    <row r="6" spans="1:51" s="29" customFormat="1" ht="22.5" customHeight="1">
      <c r="A6" s="59" t="s">
        <v>597</v>
      </c>
      <c r="B6" s="120">
        <v>46</v>
      </c>
      <c r="C6" s="112">
        <v>0</v>
      </c>
      <c r="D6" s="112">
        <v>0</v>
      </c>
      <c r="E6" s="69">
        <v>1</v>
      </c>
      <c r="F6" s="69">
        <v>8</v>
      </c>
      <c r="G6" s="69">
        <v>5</v>
      </c>
      <c r="H6" s="112">
        <v>0</v>
      </c>
      <c r="I6" s="112">
        <v>0</v>
      </c>
      <c r="J6" s="69">
        <v>6</v>
      </c>
      <c r="K6" s="69">
        <v>1</v>
      </c>
      <c r="L6" s="69">
        <v>21</v>
      </c>
      <c r="M6" s="69">
        <v>3</v>
      </c>
      <c r="N6" s="69">
        <v>1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</row>
    <row r="7" spans="1:51" s="29" customFormat="1" ht="22.5" customHeight="1">
      <c r="A7" s="56" t="s">
        <v>524</v>
      </c>
      <c r="B7" s="120">
        <v>44</v>
      </c>
      <c r="C7" s="112">
        <v>0</v>
      </c>
      <c r="D7" s="112">
        <v>0</v>
      </c>
      <c r="E7" s="69">
        <v>1</v>
      </c>
      <c r="F7" s="69">
        <v>7</v>
      </c>
      <c r="G7" s="69">
        <v>5</v>
      </c>
      <c r="H7" s="112">
        <v>0</v>
      </c>
      <c r="I7" s="112">
        <v>0</v>
      </c>
      <c r="J7" s="69">
        <v>4</v>
      </c>
      <c r="K7" s="69">
        <v>1</v>
      </c>
      <c r="L7" s="69">
        <v>21</v>
      </c>
      <c r="M7" s="69">
        <v>4</v>
      </c>
      <c r="N7" s="69">
        <v>1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</row>
    <row r="8" spans="1:51" s="29" customFormat="1" ht="22.5" customHeight="1">
      <c r="A8" s="56" t="s">
        <v>525</v>
      </c>
      <c r="B8" s="120">
        <v>43</v>
      </c>
      <c r="C8" s="112">
        <v>0</v>
      </c>
      <c r="D8" s="112">
        <v>0</v>
      </c>
      <c r="E8" s="69">
        <v>1</v>
      </c>
      <c r="F8" s="69">
        <v>7</v>
      </c>
      <c r="G8" s="69">
        <v>5</v>
      </c>
      <c r="H8" s="167">
        <v>1</v>
      </c>
      <c r="I8" s="112">
        <v>0</v>
      </c>
      <c r="J8" s="69">
        <v>3</v>
      </c>
      <c r="K8" s="69">
        <v>1</v>
      </c>
      <c r="L8" s="69">
        <v>20</v>
      </c>
      <c r="M8" s="69">
        <v>4</v>
      </c>
      <c r="N8" s="69">
        <v>1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s="29" customFormat="1" ht="22.5" customHeight="1">
      <c r="A9" s="56" t="s">
        <v>547</v>
      </c>
      <c r="B9" s="120">
        <v>41</v>
      </c>
      <c r="C9" s="112">
        <v>0</v>
      </c>
      <c r="D9" s="112">
        <v>0</v>
      </c>
      <c r="E9" s="69">
        <v>1</v>
      </c>
      <c r="F9" s="69">
        <v>7</v>
      </c>
      <c r="G9" s="69">
        <v>5</v>
      </c>
      <c r="H9" s="167">
        <v>1</v>
      </c>
      <c r="I9" s="112">
        <v>0</v>
      </c>
      <c r="J9" s="69">
        <v>2</v>
      </c>
      <c r="K9" s="69">
        <v>1</v>
      </c>
      <c r="L9" s="69">
        <v>21</v>
      </c>
      <c r="M9" s="69">
        <v>3</v>
      </c>
      <c r="N9" s="75">
        <v>0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</row>
    <row r="10" spans="1:51" s="29" customFormat="1" ht="22.5" customHeight="1">
      <c r="A10" s="59" t="s">
        <v>598</v>
      </c>
      <c r="B10" s="120">
        <v>40</v>
      </c>
      <c r="C10" s="112">
        <v>0</v>
      </c>
      <c r="D10" s="112">
        <v>0</v>
      </c>
      <c r="E10" s="69">
        <v>1</v>
      </c>
      <c r="F10" s="69">
        <v>7</v>
      </c>
      <c r="G10" s="69">
        <v>5</v>
      </c>
      <c r="H10" s="167">
        <v>1</v>
      </c>
      <c r="I10" s="112">
        <v>0</v>
      </c>
      <c r="J10" s="69">
        <v>2</v>
      </c>
      <c r="K10" s="69">
        <v>1</v>
      </c>
      <c r="L10" s="69">
        <v>20</v>
      </c>
      <c r="M10" s="69">
        <v>3</v>
      </c>
      <c r="N10" s="75">
        <v>0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</row>
    <row r="11" spans="1:14" s="29" customFormat="1" ht="22.5" customHeight="1">
      <c r="A11" s="121"/>
      <c r="B11" s="343" t="s">
        <v>163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6"/>
    </row>
    <row r="12" spans="1:14" s="29" customFormat="1" ht="22.5" customHeight="1">
      <c r="A12" s="59" t="s">
        <v>597</v>
      </c>
      <c r="B12" s="120">
        <v>8593</v>
      </c>
      <c r="C12" s="112">
        <v>0</v>
      </c>
      <c r="D12" s="112">
        <v>0</v>
      </c>
      <c r="E12" s="69">
        <v>1365</v>
      </c>
      <c r="F12" s="69">
        <v>1977</v>
      </c>
      <c r="G12" s="69">
        <v>508</v>
      </c>
      <c r="H12" s="112">
        <v>0</v>
      </c>
      <c r="I12" s="112">
        <v>0</v>
      </c>
      <c r="J12" s="69">
        <v>1013</v>
      </c>
      <c r="K12" s="69">
        <v>99</v>
      </c>
      <c r="L12" s="69">
        <v>2534</v>
      </c>
      <c r="M12" s="69">
        <v>1024</v>
      </c>
      <c r="N12" s="69">
        <v>73</v>
      </c>
    </row>
    <row r="13" spans="1:14" s="29" customFormat="1" ht="22.5" customHeight="1">
      <c r="A13" s="56" t="s">
        <v>524</v>
      </c>
      <c r="B13" s="120">
        <v>8393</v>
      </c>
      <c r="C13" s="112">
        <v>0</v>
      </c>
      <c r="D13" s="112">
        <v>0</v>
      </c>
      <c r="E13" s="69">
        <v>1324</v>
      </c>
      <c r="F13" s="69">
        <v>1950</v>
      </c>
      <c r="G13" s="69">
        <v>518</v>
      </c>
      <c r="H13" s="112">
        <v>0</v>
      </c>
      <c r="I13" s="112">
        <v>0</v>
      </c>
      <c r="J13" s="69">
        <v>862</v>
      </c>
      <c r="K13" s="69">
        <v>128</v>
      </c>
      <c r="L13" s="69">
        <v>2546</v>
      </c>
      <c r="M13" s="69">
        <v>1025</v>
      </c>
      <c r="N13" s="69">
        <v>40</v>
      </c>
    </row>
    <row r="14" spans="1:14" s="29" customFormat="1" ht="22.5" customHeight="1">
      <c r="A14" s="56" t="s">
        <v>525</v>
      </c>
      <c r="B14" s="120">
        <v>8171</v>
      </c>
      <c r="C14" s="112">
        <v>0</v>
      </c>
      <c r="D14" s="112">
        <v>0</v>
      </c>
      <c r="E14" s="69">
        <v>1254</v>
      </c>
      <c r="F14" s="69">
        <v>1934</v>
      </c>
      <c r="G14" s="69">
        <v>460</v>
      </c>
      <c r="H14" s="167">
        <v>57</v>
      </c>
      <c r="I14" s="112">
        <v>0</v>
      </c>
      <c r="J14" s="69">
        <v>818</v>
      </c>
      <c r="K14" s="69">
        <v>123</v>
      </c>
      <c r="L14" s="69">
        <v>2482</v>
      </c>
      <c r="M14" s="69">
        <v>1003</v>
      </c>
      <c r="N14" s="69">
        <v>40</v>
      </c>
    </row>
    <row r="15" spans="1:14" s="29" customFormat="1" ht="22.5" customHeight="1">
      <c r="A15" s="56" t="s">
        <v>547</v>
      </c>
      <c r="B15" s="120">
        <v>7453</v>
      </c>
      <c r="C15" s="112">
        <v>0</v>
      </c>
      <c r="D15" s="112">
        <v>0</v>
      </c>
      <c r="E15" s="69">
        <v>1238</v>
      </c>
      <c r="F15" s="69">
        <v>1921</v>
      </c>
      <c r="G15" s="69">
        <v>627</v>
      </c>
      <c r="H15" s="167">
        <v>57</v>
      </c>
      <c r="I15" s="112">
        <v>0</v>
      </c>
      <c r="J15" s="69">
        <v>14</v>
      </c>
      <c r="K15" s="69">
        <v>120</v>
      </c>
      <c r="L15" s="69">
        <v>2526</v>
      </c>
      <c r="M15" s="69">
        <v>950</v>
      </c>
      <c r="N15" s="75">
        <v>0</v>
      </c>
    </row>
    <row r="16" spans="1:14" s="29" customFormat="1" ht="22.5" customHeight="1">
      <c r="A16" s="59" t="s">
        <v>598</v>
      </c>
      <c r="B16" s="120">
        <v>7365</v>
      </c>
      <c r="C16" s="112">
        <v>0</v>
      </c>
      <c r="D16" s="112">
        <v>0</v>
      </c>
      <c r="E16" s="69">
        <v>1185</v>
      </c>
      <c r="F16" s="69">
        <v>1895</v>
      </c>
      <c r="G16" s="69">
        <v>631</v>
      </c>
      <c r="H16" s="167">
        <v>69</v>
      </c>
      <c r="I16" s="112">
        <v>0</v>
      </c>
      <c r="J16" s="69">
        <v>12</v>
      </c>
      <c r="K16" s="69">
        <v>118</v>
      </c>
      <c r="L16" s="69">
        <v>2526</v>
      </c>
      <c r="M16" s="69">
        <v>929</v>
      </c>
      <c r="N16" s="75">
        <v>0</v>
      </c>
    </row>
    <row r="17" spans="1:14" s="29" customFormat="1" ht="22.5" customHeight="1">
      <c r="A17" s="344" t="s">
        <v>621</v>
      </c>
      <c r="B17" s="345"/>
      <c r="C17" s="345"/>
      <c r="D17" s="345"/>
      <c r="E17" s="345"/>
      <c r="F17" s="345"/>
      <c r="G17" s="180"/>
      <c r="H17" s="199"/>
      <c r="I17" s="198"/>
      <c r="J17" s="180"/>
      <c r="K17" s="180"/>
      <c r="L17" s="180"/>
      <c r="M17" s="180"/>
      <c r="N17" s="181"/>
    </row>
    <row r="18" s="29" customFormat="1" ht="22.5" customHeight="1">
      <c r="A18" s="33" t="s">
        <v>512</v>
      </c>
    </row>
    <row r="19" s="29" customFormat="1" ht="18" customHeight="1"/>
  </sheetData>
  <sheetProtection/>
  <mergeCells count="4">
    <mergeCell ref="B5:N5"/>
    <mergeCell ref="B11:N11"/>
    <mergeCell ref="A2:N2"/>
    <mergeCell ref="A17:F1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 t="s">
        <v>398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6" ht="24" customHeight="1">
      <c r="A2" s="331" t="s">
        <v>44</v>
      </c>
      <c r="B2" s="331"/>
      <c r="C2" s="331"/>
      <c r="D2" s="331"/>
      <c r="E2" s="331"/>
      <c r="F2" s="331"/>
      <c r="G2" s="331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7" s="29" customFormat="1" ht="37.5" customHeight="1" thickBot="1">
      <c r="A4" s="66" t="s">
        <v>299</v>
      </c>
      <c r="B4" s="98" t="s">
        <v>300</v>
      </c>
      <c r="C4" s="52" t="s">
        <v>301</v>
      </c>
      <c r="D4" s="67" t="s">
        <v>548</v>
      </c>
      <c r="E4" s="52" t="s">
        <v>302</v>
      </c>
      <c r="F4" s="52" t="s">
        <v>303</v>
      </c>
      <c r="G4" s="66" t="s">
        <v>304</v>
      </c>
    </row>
    <row r="5" spans="1:7" s="29" customFormat="1" ht="22.5" customHeight="1" thickTop="1">
      <c r="A5" s="121"/>
      <c r="B5" s="342" t="s">
        <v>297</v>
      </c>
      <c r="C5" s="333"/>
      <c r="D5" s="333"/>
      <c r="E5" s="333"/>
      <c r="F5" s="333"/>
      <c r="G5" s="334"/>
    </row>
    <row r="6" spans="1:7" s="29" customFormat="1" ht="22.5" customHeight="1">
      <c r="A6" s="59" t="s">
        <v>597</v>
      </c>
      <c r="B6" s="126">
        <v>46</v>
      </c>
      <c r="C6" s="79">
        <v>36</v>
      </c>
      <c r="D6" s="79">
        <v>2</v>
      </c>
      <c r="E6" s="79">
        <v>2</v>
      </c>
      <c r="F6" s="79">
        <v>1</v>
      </c>
      <c r="G6" s="79">
        <v>5</v>
      </c>
    </row>
    <row r="7" spans="1:7" s="29" customFormat="1" ht="22.5" customHeight="1">
      <c r="A7" s="56" t="s">
        <v>524</v>
      </c>
      <c r="B7" s="126">
        <v>44</v>
      </c>
      <c r="C7" s="79">
        <v>33</v>
      </c>
      <c r="D7" s="79">
        <v>2</v>
      </c>
      <c r="E7" s="79">
        <v>3</v>
      </c>
      <c r="F7" s="79">
        <v>1</v>
      </c>
      <c r="G7" s="79">
        <v>5</v>
      </c>
    </row>
    <row r="8" spans="1:7" s="29" customFormat="1" ht="22.5" customHeight="1">
      <c r="A8" s="56" t="s">
        <v>525</v>
      </c>
      <c r="B8" s="126">
        <v>43</v>
      </c>
      <c r="C8" s="79">
        <v>32</v>
      </c>
      <c r="D8" s="79">
        <v>2</v>
      </c>
      <c r="E8" s="79">
        <v>3</v>
      </c>
      <c r="F8" s="79">
        <v>1</v>
      </c>
      <c r="G8" s="79">
        <v>5</v>
      </c>
    </row>
    <row r="9" spans="1:7" s="29" customFormat="1" ht="22.5" customHeight="1">
      <c r="A9" s="56" t="s">
        <v>547</v>
      </c>
      <c r="B9" s="126">
        <v>41</v>
      </c>
      <c r="C9" s="79">
        <v>31</v>
      </c>
      <c r="D9" s="79">
        <v>2</v>
      </c>
      <c r="E9" s="79">
        <v>3</v>
      </c>
      <c r="F9" s="136">
        <v>0</v>
      </c>
      <c r="G9" s="79">
        <v>5</v>
      </c>
    </row>
    <row r="10" spans="1:7" s="29" customFormat="1" ht="22.5" customHeight="1">
      <c r="A10" s="59" t="s">
        <v>598</v>
      </c>
      <c r="B10" s="126">
        <v>40</v>
      </c>
      <c r="C10" s="79">
        <v>32</v>
      </c>
      <c r="D10" s="136">
        <v>0</v>
      </c>
      <c r="E10" s="79">
        <v>3</v>
      </c>
      <c r="F10" s="136">
        <v>0</v>
      </c>
      <c r="G10" s="79">
        <v>5</v>
      </c>
    </row>
    <row r="11" spans="1:7" s="29" customFormat="1" ht="22.5" customHeight="1">
      <c r="A11" s="121"/>
      <c r="B11" s="343" t="s">
        <v>298</v>
      </c>
      <c r="C11" s="335"/>
      <c r="D11" s="335"/>
      <c r="E11" s="335"/>
      <c r="F11" s="335"/>
      <c r="G11" s="336"/>
    </row>
    <row r="12" spans="1:7" s="29" customFormat="1" ht="22.5" customHeight="1">
      <c r="A12" s="59" t="s">
        <v>597</v>
      </c>
      <c r="B12" s="126">
        <v>8593</v>
      </c>
      <c r="C12" s="79">
        <v>5730</v>
      </c>
      <c r="D12" s="79">
        <v>395</v>
      </c>
      <c r="E12" s="79">
        <v>518</v>
      </c>
      <c r="F12" s="79">
        <v>30</v>
      </c>
      <c r="G12" s="79">
        <v>1920</v>
      </c>
    </row>
    <row r="13" spans="1:7" s="29" customFormat="1" ht="22.5" customHeight="1">
      <c r="A13" s="56" t="s">
        <v>524</v>
      </c>
      <c r="B13" s="126">
        <v>8393</v>
      </c>
      <c r="C13" s="79">
        <v>5518</v>
      </c>
      <c r="D13" s="79">
        <v>379</v>
      </c>
      <c r="E13" s="79">
        <v>596</v>
      </c>
      <c r="F13" s="79">
        <v>36</v>
      </c>
      <c r="G13" s="79">
        <v>1864</v>
      </c>
    </row>
    <row r="14" spans="1:7" s="29" customFormat="1" ht="22.5" customHeight="1">
      <c r="A14" s="56" t="s">
        <v>525</v>
      </c>
      <c r="B14" s="126">
        <v>8171</v>
      </c>
      <c r="C14" s="79">
        <v>5334</v>
      </c>
      <c r="D14" s="79">
        <v>379</v>
      </c>
      <c r="E14" s="79">
        <v>579</v>
      </c>
      <c r="F14" s="79">
        <v>35</v>
      </c>
      <c r="G14" s="79">
        <v>1844</v>
      </c>
    </row>
    <row r="15" spans="1:7" s="29" customFormat="1" ht="22.5" customHeight="1">
      <c r="A15" s="56" t="s">
        <v>547</v>
      </c>
      <c r="B15" s="126">
        <v>7453</v>
      </c>
      <c r="C15" s="79">
        <v>4650</v>
      </c>
      <c r="D15" s="79">
        <v>379</v>
      </c>
      <c r="E15" s="79">
        <v>558</v>
      </c>
      <c r="F15" s="136">
        <v>0</v>
      </c>
      <c r="G15" s="79">
        <v>1866</v>
      </c>
    </row>
    <row r="16" spans="1:7" s="29" customFormat="1" ht="22.5" customHeight="1">
      <c r="A16" s="59" t="s">
        <v>598</v>
      </c>
      <c r="B16" s="126">
        <v>7365</v>
      </c>
      <c r="C16" s="79">
        <v>4966</v>
      </c>
      <c r="D16" s="136">
        <v>0</v>
      </c>
      <c r="E16" s="79">
        <v>557</v>
      </c>
      <c r="F16" s="136">
        <v>0</v>
      </c>
      <c r="G16" s="79">
        <v>1842</v>
      </c>
    </row>
    <row r="17" s="29" customFormat="1" ht="22.5" customHeight="1">
      <c r="A17" s="33" t="s">
        <v>512</v>
      </c>
    </row>
  </sheetData>
  <sheetProtection/>
  <mergeCells count="3">
    <mergeCell ref="B5:G5"/>
    <mergeCell ref="B11:G11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8.625" defaultRowHeight="18" customHeight="1"/>
  <cols>
    <col min="1" max="1" width="19.50390625" style="2" customWidth="1"/>
    <col min="2" max="6" width="11.875" style="2" customWidth="1"/>
    <col min="7" max="13" width="11.625" style="2" customWidth="1"/>
    <col min="14" max="16384" width="8.625" style="2" customWidth="1"/>
  </cols>
  <sheetData>
    <row r="1" ht="18" customHeight="1">
      <c r="A1" s="2" t="s">
        <v>398</v>
      </c>
    </row>
    <row r="2" spans="1:8" s="1" customFormat="1" ht="24" customHeight="1">
      <c r="A2" s="331" t="s">
        <v>45</v>
      </c>
      <c r="B2" s="331"/>
      <c r="C2" s="331"/>
      <c r="D2" s="331"/>
      <c r="E2" s="331"/>
      <c r="F2" s="331"/>
      <c r="G2" s="23"/>
      <c r="H2" s="23"/>
    </row>
    <row r="3" spans="7:8" ht="18" customHeight="1">
      <c r="G3" s="3"/>
      <c r="H3" s="3"/>
    </row>
    <row r="4" spans="1:13" ht="18" customHeight="1">
      <c r="A4" s="13" t="s">
        <v>401</v>
      </c>
      <c r="B4" s="13"/>
      <c r="C4" s="13"/>
      <c r="D4" s="13"/>
      <c r="E4" s="13"/>
      <c r="F4" s="13"/>
      <c r="G4" s="3"/>
      <c r="H4" s="3"/>
      <c r="I4" s="3"/>
      <c r="J4" s="3"/>
      <c r="K4" s="3"/>
      <c r="L4" s="3"/>
      <c r="M4" s="3"/>
    </row>
    <row r="5" spans="1:6" ht="24" customHeight="1" thickBot="1">
      <c r="A5" s="60" t="s">
        <v>285</v>
      </c>
      <c r="B5" s="60" t="s">
        <v>566</v>
      </c>
      <c r="C5" s="60" t="s">
        <v>509</v>
      </c>
      <c r="D5" s="62" t="s">
        <v>528</v>
      </c>
      <c r="E5" s="62" t="s">
        <v>567</v>
      </c>
      <c r="F5" s="172" t="s">
        <v>599</v>
      </c>
    </row>
    <row r="6" spans="1:6" ht="18" customHeight="1" thickTop="1">
      <c r="A6" s="137" t="s">
        <v>526</v>
      </c>
      <c r="B6" s="73">
        <v>11769</v>
      </c>
      <c r="C6" s="73">
        <v>11907</v>
      </c>
      <c r="D6" s="73">
        <v>12009</v>
      </c>
      <c r="E6" s="73">
        <v>12226</v>
      </c>
      <c r="F6" s="73">
        <v>12230</v>
      </c>
    </row>
    <row r="7" spans="1:6" ht="18" customHeight="1">
      <c r="A7" s="138" t="s">
        <v>527</v>
      </c>
      <c r="B7" s="57">
        <v>232183</v>
      </c>
      <c r="C7" s="57">
        <v>236194</v>
      </c>
      <c r="D7" s="57">
        <v>235413</v>
      </c>
      <c r="E7" s="57">
        <v>237738</v>
      </c>
      <c r="F7" s="57">
        <v>234666</v>
      </c>
    </row>
    <row r="8" spans="1:6" ht="18" customHeight="1">
      <c r="A8" s="122" t="s">
        <v>286</v>
      </c>
      <c r="B8" s="70">
        <v>4896271</v>
      </c>
      <c r="C8" s="70">
        <v>4906109</v>
      </c>
      <c r="D8" s="70">
        <v>4851752</v>
      </c>
      <c r="E8" s="70">
        <v>4778808</v>
      </c>
      <c r="F8" s="70">
        <v>4738077</v>
      </c>
    </row>
    <row r="9" spans="1:6" ht="18" customHeight="1">
      <c r="A9" s="122"/>
      <c r="B9" s="124"/>
      <c r="C9" s="124"/>
      <c r="D9" s="124"/>
      <c r="E9" s="124"/>
      <c r="F9" s="139"/>
    </row>
    <row r="10" spans="1:6" ht="18" customHeight="1">
      <c r="A10" s="138" t="s">
        <v>287</v>
      </c>
      <c r="B10" s="70">
        <v>26396</v>
      </c>
      <c r="C10" s="125">
        <v>27636</v>
      </c>
      <c r="D10" s="125">
        <v>27477</v>
      </c>
      <c r="E10" s="125">
        <v>27978</v>
      </c>
      <c r="F10" s="125">
        <v>29586</v>
      </c>
    </row>
    <row r="11" spans="1:6" s="21" customFormat="1" ht="18" customHeight="1">
      <c r="A11" s="138" t="s">
        <v>568</v>
      </c>
      <c r="B11" s="123">
        <v>16992</v>
      </c>
      <c r="C11" s="123">
        <v>17741</v>
      </c>
      <c r="D11" s="123">
        <v>17726</v>
      </c>
      <c r="E11" s="123">
        <v>18274</v>
      </c>
      <c r="F11" s="123">
        <v>19508</v>
      </c>
    </row>
    <row r="12" spans="1:6" ht="18" customHeight="1">
      <c r="A12" s="122" t="s">
        <v>569</v>
      </c>
      <c r="B12" s="57">
        <v>3085</v>
      </c>
      <c r="C12" s="57">
        <v>3519</v>
      </c>
      <c r="D12" s="57">
        <v>3321</v>
      </c>
      <c r="E12" s="57">
        <v>3091</v>
      </c>
      <c r="F12" s="57">
        <v>3403</v>
      </c>
    </row>
    <row r="13" spans="1:6" ht="18" customHeight="1">
      <c r="A13" s="138" t="s">
        <v>570</v>
      </c>
      <c r="B13" s="57">
        <v>164</v>
      </c>
      <c r="C13" s="57">
        <v>172</v>
      </c>
      <c r="D13" s="57">
        <v>163</v>
      </c>
      <c r="E13" s="57">
        <v>156</v>
      </c>
      <c r="F13" s="57">
        <v>126</v>
      </c>
    </row>
    <row r="14" spans="1:6" ht="18" customHeight="1">
      <c r="A14" s="138" t="s">
        <v>571</v>
      </c>
      <c r="B14" s="57">
        <v>3</v>
      </c>
      <c r="C14" s="163">
        <v>0</v>
      </c>
      <c r="D14" s="173">
        <v>5</v>
      </c>
      <c r="E14" s="173">
        <v>3</v>
      </c>
      <c r="F14" s="173">
        <v>5</v>
      </c>
    </row>
    <row r="15" spans="1:6" ht="18" customHeight="1">
      <c r="A15" s="138" t="s">
        <v>572</v>
      </c>
      <c r="B15" s="70">
        <v>166</v>
      </c>
      <c r="C15" s="70">
        <v>128</v>
      </c>
      <c r="D15" s="70">
        <v>160</v>
      </c>
      <c r="E15" s="70">
        <v>180</v>
      </c>
      <c r="F15" s="70">
        <v>205</v>
      </c>
    </row>
    <row r="16" spans="1:6" ht="18" customHeight="1">
      <c r="A16" s="138" t="s">
        <v>335</v>
      </c>
      <c r="B16" s="57">
        <v>18</v>
      </c>
      <c r="C16" s="57">
        <v>12</v>
      </c>
      <c r="D16" s="57">
        <v>21</v>
      </c>
      <c r="E16" s="57">
        <v>18</v>
      </c>
      <c r="F16" s="57">
        <v>17</v>
      </c>
    </row>
    <row r="17" spans="1:6" ht="18" customHeight="1">
      <c r="A17" s="138" t="s">
        <v>336</v>
      </c>
      <c r="B17" s="57">
        <v>112</v>
      </c>
      <c r="C17" s="57">
        <v>259</v>
      </c>
      <c r="D17" s="57">
        <v>101</v>
      </c>
      <c r="E17" s="57">
        <v>94</v>
      </c>
      <c r="F17" s="57">
        <v>122</v>
      </c>
    </row>
    <row r="18" spans="1:6" s="21" customFormat="1" ht="18" customHeight="1">
      <c r="A18" s="138" t="s">
        <v>337</v>
      </c>
      <c r="B18" s="57">
        <v>5856</v>
      </c>
      <c r="C18" s="57">
        <v>5939</v>
      </c>
      <c r="D18" s="57">
        <v>5980</v>
      </c>
      <c r="E18" s="57">
        <v>6162</v>
      </c>
      <c r="F18" s="57">
        <v>6200</v>
      </c>
    </row>
    <row r="19" spans="1:6" s="21" customFormat="1" ht="18" customHeight="1">
      <c r="A19" s="122"/>
      <c r="B19" s="124"/>
      <c r="C19" s="124"/>
      <c r="D19" s="124"/>
      <c r="E19" s="124"/>
      <c r="F19" s="140"/>
    </row>
    <row r="20" spans="1:6" ht="18" customHeight="1">
      <c r="A20" s="138" t="s">
        <v>288</v>
      </c>
      <c r="B20" s="57">
        <v>3909509</v>
      </c>
      <c r="C20" s="57">
        <v>3929946</v>
      </c>
      <c r="D20" s="57">
        <v>3752501</v>
      </c>
      <c r="E20" s="57">
        <v>3938797</v>
      </c>
      <c r="F20" s="57">
        <v>3992070</v>
      </c>
    </row>
    <row r="21" spans="1:6" ht="18" customHeight="1">
      <c r="A21" s="138" t="s">
        <v>568</v>
      </c>
      <c r="B21" s="70">
        <v>1099083</v>
      </c>
      <c r="C21" s="125">
        <v>1108823</v>
      </c>
      <c r="D21" s="125">
        <v>1067802</v>
      </c>
      <c r="E21" s="125">
        <v>1067500</v>
      </c>
      <c r="F21" s="125">
        <v>1163725</v>
      </c>
    </row>
    <row r="22" spans="1:6" ht="18" customHeight="1">
      <c r="A22" s="138" t="s">
        <v>569</v>
      </c>
      <c r="B22" s="57">
        <v>599187</v>
      </c>
      <c r="C22" s="57">
        <v>639523</v>
      </c>
      <c r="D22" s="57">
        <v>618744</v>
      </c>
      <c r="E22" s="57">
        <v>575909</v>
      </c>
      <c r="F22" s="57">
        <v>605397</v>
      </c>
    </row>
    <row r="23" spans="1:6" s="1" customFormat="1" ht="18" customHeight="1">
      <c r="A23" s="138" t="s">
        <v>570</v>
      </c>
      <c r="B23" s="57">
        <v>235751</v>
      </c>
      <c r="C23" s="57">
        <v>275761</v>
      </c>
      <c r="D23" s="57">
        <v>246394</v>
      </c>
      <c r="E23" s="57">
        <v>270442</v>
      </c>
      <c r="F23" s="57">
        <v>197387</v>
      </c>
    </row>
    <row r="24" spans="1:6" ht="18" customHeight="1">
      <c r="A24" s="138" t="s">
        <v>571</v>
      </c>
      <c r="B24" s="70">
        <v>37817</v>
      </c>
      <c r="C24" s="162">
        <v>0</v>
      </c>
      <c r="D24" s="174">
        <v>56812</v>
      </c>
      <c r="E24" s="174">
        <v>39568</v>
      </c>
      <c r="F24" s="174">
        <v>41180</v>
      </c>
    </row>
    <row r="25" spans="1:6" ht="18" customHeight="1">
      <c r="A25" s="138" t="s">
        <v>572</v>
      </c>
      <c r="B25" s="57">
        <v>25720</v>
      </c>
      <c r="C25" s="57">
        <v>18517</v>
      </c>
      <c r="D25" s="57">
        <v>22962</v>
      </c>
      <c r="E25" s="57">
        <v>25786</v>
      </c>
      <c r="F25" s="57">
        <v>29012</v>
      </c>
    </row>
    <row r="26" spans="1:6" ht="18" customHeight="1">
      <c r="A26" s="138" t="s">
        <v>335</v>
      </c>
      <c r="B26" s="57">
        <v>13558</v>
      </c>
      <c r="C26" s="57">
        <v>6434</v>
      </c>
      <c r="D26" s="57">
        <v>14196</v>
      </c>
      <c r="E26" s="57">
        <v>12137</v>
      </c>
      <c r="F26" s="57">
        <v>10520</v>
      </c>
    </row>
    <row r="27" spans="1:6" ht="18" customHeight="1">
      <c r="A27" s="138" t="s">
        <v>336</v>
      </c>
      <c r="B27" s="57">
        <v>62585</v>
      </c>
      <c r="C27" s="57">
        <v>50742</v>
      </c>
      <c r="D27" s="57">
        <v>29222</v>
      </c>
      <c r="E27" s="57">
        <v>24499</v>
      </c>
      <c r="F27" s="57">
        <v>54823</v>
      </c>
    </row>
    <row r="28" spans="1:6" ht="18" customHeight="1">
      <c r="A28" s="138" t="s">
        <v>337</v>
      </c>
      <c r="B28" s="57">
        <v>1832804</v>
      </c>
      <c r="C28" s="57">
        <v>1850660</v>
      </c>
      <c r="D28" s="57">
        <v>1696337</v>
      </c>
      <c r="E28" s="57">
        <v>1922954</v>
      </c>
      <c r="F28" s="57">
        <v>1890023</v>
      </c>
    </row>
    <row r="29" spans="1:6" ht="18" customHeight="1">
      <c r="A29" s="201" t="s">
        <v>622</v>
      </c>
      <c r="B29" s="200"/>
      <c r="C29" s="200"/>
      <c r="D29" s="200"/>
      <c r="E29" s="200"/>
      <c r="F29" s="200"/>
    </row>
    <row r="30" spans="1:13" s="21" customFormat="1" ht="18" customHeight="1">
      <c r="A30" s="8" t="s">
        <v>506</v>
      </c>
      <c r="B30" s="8"/>
      <c r="C30" s="8"/>
      <c r="D30" s="8"/>
      <c r="E30" s="8"/>
      <c r="F30" s="8"/>
      <c r="G30" s="2"/>
      <c r="H30" s="2"/>
      <c r="I30" s="2"/>
      <c r="J30" s="2"/>
      <c r="K30" s="2"/>
      <c r="L30" s="2"/>
      <c r="M30" s="2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8.625" defaultRowHeight="18" customHeight="1"/>
  <cols>
    <col min="1" max="1" width="17.125" style="2" customWidth="1"/>
    <col min="2" max="13" width="9.375" style="2" customWidth="1"/>
    <col min="14" max="16384" width="8.625" style="2" customWidth="1"/>
  </cols>
  <sheetData>
    <row r="1" ht="18" customHeight="1">
      <c r="A1" s="2" t="s">
        <v>398</v>
      </c>
    </row>
    <row r="2" spans="1:13" ht="24" customHeight="1">
      <c r="A2" s="331" t="s">
        <v>46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1" customFormat="1" ht="25.5" customHeight="1">
      <c r="A4" s="28" t="s">
        <v>401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5.5" customHeight="1">
      <c r="A5" s="339" t="s">
        <v>206</v>
      </c>
      <c r="B5" s="346" t="s">
        <v>289</v>
      </c>
      <c r="C5" s="347"/>
      <c r="D5" s="348"/>
      <c r="E5" s="346" t="s">
        <v>290</v>
      </c>
      <c r="F5" s="347"/>
      <c r="G5" s="348"/>
      <c r="H5" s="346" t="s">
        <v>291</v>
      </c>
      <c r="I5" s="347"/>
      <c r="J5" s="348"/>
      <c r="K5" s="346" t="s">
        <v>292</v>
      </c>
      <c r="L5" s="347"/>
      <c r="M5" s="348"/>
    </row>
    <row r="6" spans="1:13" ht="25.5" customHeight="1" thickBot="1">
      <c r="A6" s="349"/>
      <c r="B6" s="66" t="s">
        <v>339</v>
      </c>
      <c r="C6" s="52" t="s">
        <v>338</v>
      </c>
      <c r="D6" s="66" t="s">
        <v>340</v>
      </c>
      <c r="E6" s="52" t="s">
        <v>339</v>
      </c>
      <c r="F6" s="66" t="s">
        <v>504</v>
      </c>
      <c r="G6" s="52" t="s">
        <v>340</v>
      </c>
      <c r="H6" s="66" t="s">
        <v>339</v>
      </c>
      <c r="I6" s="52" t="s">
        <v>338</v>
      </c>
      <c r="J6" s="66" t="s">
        <v>340</v>
      </c>
      <c r="K6" s="52" t="s">
        <v>339</v>
      </c>
      <c r="L6" s="66" t="s">
        <v>504</v>
      </c>
      <c r="M6" s="66" t="s">
        <v>340</v>
      </c>
    </row>
    <row r="7" spans="1:13" ht="21.75" customHeight="1" thickTop="1">
      <c r="A7" s="184" t="s">
        <v>600</v>
      </c>
      <c r="B7" s="84">
        <v>149</v>
      </c>
      <c r="C7" s="84">
        <v>246</v>
      </c>
      <c r="D7" s="84">
        <v>40125</v>
      </c>
      <c r="E7" s="84">
        <v>114</v>
      </c>
      <c r="F7" s="84">
        <v>153</v>
      </c>
      <c r="G7" s="84">
        <v>12842</v>
      </c>
      <c r="H7" s="84">
        <v>12</v>
      </c>
      <c r="I7" s="84">
        <v>55</v>
      </c>
      <c r="J7" s="84">
        <v>13267</v>
      </c>
      <c r="K7" s="84">
        <v>23</v>
      </c>
      <c r="L7" s="84">
        <v>38</v>
      </c>
      <c r="M7" s="84">
        <v>14016</v>
      </c>
    </row>
    <row r="8" spans="1:13" ht="21.75" customHeight="1">
      <c r="A8" s="107" t="s">
        <v>573</v>
      </c>
      <c r="B8" s="84">
        <v>79</v>
      </c>
      <c r="C8" s="84">
        <v>222</v>
      </c>
      <c r="D8" s="84">
        <v>65168</v>
      </c>
      <c r="E8" s="84">
        <v>41</v>
      </c>
      <c r="F8" s="84">
        <v>152</v>
      </c>
      <c r="G8" s="84">
        <v>43717</v>
      </c>
      <c r="H8" s="84">
        <v>29</v>
      </c>
      <c r="I8" s="84">
        <v>55</v>
      </c>
      <c r="J8" s="84">
        <v>15195</v>
      </c>
      <c r="K8" s="84">
        <v>9</v>
      </c>
      <c r="L8" s="84">
        <v>15</v>
      </c>
      <c r="M8" s="84">
        <v>6256</v>
      </c>
    </row>
    <row r="9" spans="1:13" ht="21.75" customHeight="1">
      <c r="A9" s="107" t="s">
        <v>574</v>
      </c>
      <c r="B9" s="84">
        <v>90</v>
      </c>
      <c r="C9" s="84">
        <v>139</v>
      </c>
      <c r="D9" s="84">
        <v>41137</v>
      </c>
      <c r="E9" s="84">
        <v>36</v>
      </c>
      <c r="F9" s="84">
        <v>50</v>
      </c>
      <c r="G9" s="84">
        <v>14696</v>
      </c>
      <c r="H9" s="84">
        <v>41</v>
      </c>
      <c r="I9" s="84">
        <v>65</v>
      </c>
      <c r="J9" s="84">
        <v>21640</v>
      </c>
      <c r="K9" s="84">
        <v>13</v>
      </c>
      <c r="L9" s="84">
        <v>24</v>
      </c>
      <c r="M9" s="84">
        <v>4801</v>
      </c>
    </row>
    <row r="10" spans="1:13" ht="21.75" customHeight="1">
      <c r="A10" s="107" t="s">
        <v>575</v>
      </c>
      <c r="B10" s="84">
        <v>78</v>
      </c>
      <c r="C10" s="84">
        <v>148</v>
      </c>
      <c r="D10" s="84">
        <v>49526</v>
      </c>
      <c r="E10" s="84">
        <v>44</v>
      </c>
      <c r="F10" s="84">
        <v>81</v>
      </c>
      <c r="G10" s="84">
        <v>21380</v>
      </c>
      <c r="H10" s="84">
        <v>26</v>
      </c>
      <c r="I10" s="84">
        <v>50</v>
      </c>
      <c r="J10" s="84">
        <v>21167</v>
      </c>
      <c r="K10" s="84">
        <v>8</v>
      </c>
      <c r="L10" s="84">
        <v>17</v>
      </c>
      <c r="M10" s="84">
        <v>6979</v>
      </c>
    </row>
    <row r="11" spans="1:13" ht="21.75" customHeight="1">
      <c r="A11" s="184" t="s">
        <v>601</v>
      </c>
      <c r="B11" s="84">
        <v>43</v>
      </c>
      <c r="C11" s="84">
        <v>205</v>
      </c>
      <c r="D11" s="84">
        <v>27089</v>
      </c>
      <c r="E11" s="84">
        <v>28</v>
      </c>
      <c r="F11" s="84">
        <v>88</v>
      </c>
      <c r="G11" s="84">
        <v>9371</v>
      </c>
      <c r="H11" s="84">
        <v>10</v>
      </c>
      <c r="I11" s="84">
        <v>99</v>
      </c>
      <c r="J11" s="84">
        <v>11960</v>
      </c>
      <c r="K11" s="84">
        <v>5</v>
      </c>
      <c r="L11" s="84">
        <v>18</v>
      </c>
      <c r="M11" s="84">
        <v>5758</v>
      </c>
    </row>
    <row r="12" spans="1:13" ht="21.75" customHeight="1">
      <c r="A12" s="29" t="s">
        <v>506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</sheetData>
  <sheetProtection/>
  <mergeCells count="6">
    <mergeCell ref="A2:M2"/>
    <mergeCell ref="K5:M5"/>
    <mergeCell ref="A5:A6"/>
    <mergeCell ref="B5:D5"/>
    <mergeCell ref="E5:G5"/>
    <mergeCell ref="H5:J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5.125" defaultRowHeight="18" customHeight="1"/>
  <cols>
    <col min="1" max="1" width="17.375" style="2" customWidth="1"/>
    <col min="2" max="11" width="9.50390625" style="2" customWidth="1"/>
    <col min="12" max="16384" width="5.125" style="2" customWidth="1"/>
  </cols>
  <sheetData>
    <row r="1" ht="18" customHeight="1">
      <c r="A1" s="12" t="s">
        <v>398</v>
      </c>
    </row>
    <row r="2" spans="1:11" s="1" customFormat="1" ht="24" customHeight="1">
      <c r="A2" s="331" t="s">
        <v>47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" customHeight="1">
      <c r="A4" s="337" t="s">
        <v>354</v>
      </c>
      <c r="B4" s="350" t="s">
        <v>343</v>
      </c>
      <c r="C4" s="350" t="s">
        <v>342</v>
      </c>
      <c r="D4" s="350" t="s">
        <v>477</v>
      </c>
      <c r="E4" s="346" t="s">
        <v>341</v>
      </c>
      <c r="F4" s="347"/>
      <c r="G4" s="347"/>
      <c r="H4" s="347"/>
      <c r="I4" s="347"/>
      <c r="J4" s="347"/>
      <c r="K4" s="348"/>
    </row>
    <row r="5" spans="1:11" ht="27.75" customHeight="1" thickBot="1">
      <c r="A5" s="349"/>
      <c r="B5" s="351"/>
      <c r="C5" s="351"/>
      <c r="D5" s="351"/>
      <c r="E5" s="52" t="s">
        <v>273</v>
      </c>
      <c r="F5" s="52" t="s">
        <v>274</v>
      </c>
      <c r="G5" s="52" t="s">
        <v>275</v>
      </c>
      <c r="H5" s="52" t="s">
        <v>276</v>
      </c>
      <c r="I5" s="52" t="s">
        <v>277</v>
      </c>
      <c r="J5" s="52" t="s">
        <v>279</v>
      </c>
      <c r="K5" s="66" t="s">
        <v>280</v>
      </c>
    </row>
    <row r="6" spans="1:11" ht="22.5" customHeight="1" thickTop="1">
      <c r="A6" s="184" t="s">
        <v>600</v>
      </c>
      <c r="B6" s="143">
        <v>970</v>
      </c>
      <c r="C6" s="143">
        <v>1481</v>
      </c>
      <c r="D6" s="153">
        <v>6.7</v>
      </c>
      <c r="E6" s="143">
        <v>1383</v>
      </c>
      <c r="F6" s="143">
        <v>1323</v>
      </c>
      <c r="G6" s="143">
        <v>156</v>
      </c>
      <c r="H6" s="143">
        <v>1359</v>
      </c>
      <c r="I6" s="143">
        <v>3</v>
      </c>
      <c r="J6" s="75">
        <v>0</v>
      </c>
      <c r="K6" s="143">
        <v>3</v>
      </c>
    </row>
    <row r="7" spans="1:11" s="21" customFormat="1" ht="22.5" customHeight="1">
      <c r="A7" s="107" t="s">
        <v>573</v>
      </c>
      <c r="B7" s="143">
        <v>1005</v>
      </c>
      <c r="C7" s="143">
        <v>1550</v>
      </c>
      <c r="D7" s="153">
        <v>7.1</v>
      </c>
      <c r="E7" s="143">
        <v>1439</v>
      </c>
      <c r="F7" s="143">
        <v>1401</v>
      </c>
      <c r="G7" s="143">
        <v>186</v>
      </c>
      <c r="H7" s="143">
        <v>1349</v>
      </c>
      <c r="I7" s="143">
        <v>1</v>
      </c>
      <c r="J7" s="165">
        <v>34</v>
      </c>
      <c r="K7" s="75">
        <v>0</v>
      </c>
    </row>
    <row r="8" spans="1:11" s="21" customFormat="1" ht="22.5" customHeight="1">
      <c r="A8" s="107" t="s">
        <v>574</v>
      </c>
      <c r="B8" s="143">
        <v>1054</v>
      </c>
      <c r="C8" s="143">
        <v>1598</v>
      </c>
      <c r="D8" s="153">
        <v>7.2</v>
      </c>
      <c r="E8" s="143">
        <v>1480</v>
      </c>
      <c r="F8" s="143">
        <v>1425</v>
      </c>
      <c r="G8" s="143">
        <v>181</v>
      </c>
      <c r="H8" s="143">
        <v>1410</v>
      </c>
      <c r="I8" s="75">
        <v>0</v>
      </c>
      <c r="J8" s="165">
        <v>3</v>
      </c>
      <c r="K8" s="75">
        <v>0</v>
      </c>
    </row>
    <row r="9" spans="1:11" ht="22.5" customHeight="1">
      <c r="A9" s="107" t="s">
        <v>575</v>
      </c>
      <c r="B9" s="202">
        <v>1120</v>
      </c>
      <c r="C9" s="202">
        <v>1696</v>
      </c>
      <c r="D9" s="203">
        <v>7.6</v>
      </c>
      <c r="E9" s="202">
        <v>1576</v>
      </c>
      <c r="F9" s="202">
        <v>1515</v>
      </c>
      <c r="G9" s="202">
        <v>188</v>
      </c>
      <c r="H9" s="202">
        <v>1508</v>
      </c>
      <c r="I9" s="204">
        <v>0</v>
      </c>
      <c r="J9" s="202">
        <v>51</v>
      </c>
      <c r="K9" s="205" t="s">
        <v>623</v>
      </c>
    </row>
    <row r="10" spans="1:11" ht="22.5" customHeight="1">
      <c r="A10" s="184" t="s">
        <v>601</v>
      </c>
      <c r="B10" s="202">
        <v>1233</v>
      </c>
      <c r="C10" s="202">
        <v>1873</v>
      </c>
      <c r="D10" s="203">
        <v>8.4</v>
      </c>
      <c r="E10" s="202">
        <v>1754</v>
      </c>
      <c r="F10" s="202">
        <v>1653</v>
      </c>
      <c r="G10" s="202">
        <v>205</v>
      </c>
      <c r="H10" s="202">
        <v>1617</v>
      </c>
      <c r="I10" s="204">
        <v>0</v>
      </c>
      <c r="J10" s="202">
        <v>16</v>
      </c>
      <c r="K10" s="205" t="s">
        <v>623</v>
      </c>
    </row>
    <row r="11" spans="1:11" ht="22.5" customHeight="1">
      <c r="A11" s="29" t="s">
        <v>363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22.5" customHeight="1">
      <c r="A12" s="29" t="s">
        <v>366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</sheetData>
  <sheetProtection/>
  <mergeCells count="6">
    <mergeCell ref="A2:K2"/>
    <mergeCell ref="A4:A5"/>
    <mergeCell ref="B4:B5"/>
    <mergeCell ref="C4:C5"/>
    <mergeCell ref="E4:K4"/>
    <mergeCell ref="D4:D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ignoredErrors>
    <ignoredError sqref="K9:K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5.125" defaultRowHeight="18" customHeight="1"/>
  <cols>
    <col min="1" max="1" width="17.375" style="2" customWidth="1"/>
    <col min="2" max="2" width="12.00390625" style="2" customWidth="1"/>
    <col min="3" max="11" width="10.75390625" style="2" customWidth="1"/>
    <col min="12" max="16384" width="5.125" style="2" customWidth="1"/>
  </cols>
  <sheetData>
    <row r="1" ht="18" customHeight="1">
      <c r="A1" s="12" t="s">
        <v>398</v>
      </c>
    </row>
    <row r="2" spans="1:11" s="1" customFormat="1" ht="24" customHeight="1">
      <c r="A2" s="331" t="s">
        <v>48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28" t="s">
        <v>188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24" customFormat="1" ht="25.5" customHeight="1" thickBot="1">
      <c r="A5" s="52" t="s">
        <v>206</v>
      </c>
      <c r="B5" s="52" t="s">
        <v>272</v>
      </c>
      <c r="C5" s="52" t="s">
        <v>273</v>
      </c>
      <c r="D5" s="52" t="s">
        <v>274</v>
      </c>
      <c r="E5" s="52" t="s">
        <v>275</v>
      </c>
      <c r="F5" s="52" t="s">
        <v>276</v>
      </c>
      <c r="G5" s="52" t="s">
        <v>277</v>
      </c>
      <c r="H5" s="52" t="s">
        <v>278</v>
      </c>
      <c r="I5" s="52" t="s">
        <v>279</v>
      </c>
      <c r="J5" s="52" t="s">
        <v>280</v>
      </c>
      <c r="K5" s="66" t="s">
        <v>281</v>
      </c>
    </row>
    <row r="6" spans="1:11" ht="22.5" customHeight="1" thickTop="1">
      <c r="A6" s="184" t="s">
        <v>600</v>
      </c>
      <c r="B6" s="69">
        <v>2448813</v>
      </c>
      <c r="C6" s="69">
        <v>930312</v>
      </c>
      <c r="D6" s="69">
        <v>303824</v>
      </c>
      <c r="E6" s="69">
        <v>12277</v>
      </c>
      <c r="F6" s="69">
        <v>1150172</v>
      </c>
      <c r="G6" s="69">
        <v>1337</v>
      </c>
      <c r="H6" s="69">
        <v>31786</v>
      </c>
      <c r="I6" s="75">
        <v>0</v>
      </c>
      <c r="J6" s="69">
        <v>2836</v>
      </c>
      <c r="K6" s="69">
        <v>16272</v>
      </c>
    </row>
    <row r="7" spans="1:11" s="21" customFormat="1" ht="22.5" customHeight="1">
      <c r="A7" s="107" t="s">
        <v>573</v>
      </c>
      <c r="B7" s="69">
        <v>2520587</v>
      </c>
      <c r="C7" s="69">
        <v>951466</v>
      </c>
      <c r="D7" s="69">
        <v>325279</v>
      </c>
      <c r="E7" s="69">
        <v>14889</v>
      </c>
      <c r="F7" s="69">
        <v>1167060</v>
      </c>
      <c r="G7" s="69">
        <v>1076</v>
      </c>
      <c r="H7" s="69">
        <v>33311</v>
      </c>
      <c r="I7" s="166">
        <v>5606</v>
      </c>
      <c r="J7" s="69">
        <v>3144</v>
      </c>
      <c r="K7" s="69">
        <v>18759</v>
      </c>
    </row>
    <row r="8" spans="1:11" s="21" customFormat="1" ht="22.5" customHeight="1">
      <c r="A8" s="107" t="s">
        <v>574</v>
      </c>
      <c r="B8" s="69">
        <v>2683616</v>
      </c>
      <c r="C8" s="69">
        <v>971043</v>
      </c>
      <c r="D8" s="69">
        <v>347971</v>
      </c>
      <c r="E8" s="69">
        <v>15590</v>
      </c>
      <c r="F8" s="69">
        <v>1283165</v>
      </c>
      <c r="G8" s="69">
        <v>695</v>
      </c>
      <c r="H8" s="69">
        <v>30995</v>
      </c>
      <c r="I8" s="166">
        <v>7566</v>
      </c>
      <c r="J8" s="69">
        <v>4588</v>
      </c>
      <c r="K8" s="69">
        <v>22003</v>
      </c>
    </row>
    <row r="9" spans="1:11" ht="22.5" customHeight="1">
      <c r="A9" s="107" t="s">
        <v>575</v>
      </c>
      <c r="B9" s="202">
        <v>2617864</v>
      </c>
      <c r="C9" s="202">
        <v>991703</v>
      </c>
      <c r="D9" s="202">
        <v>366410</v>
      </c>
      <c r="E9" s="202">
        <v>17232</v>
      </c>
      <c r="F9" s="202">
        <v>1151563</v>
      </c>
      <c r="G9" s="202">
        <v>1240</v>
      </c>
      <c r="H9" s="202">
        <v>44283</v>
      </c>
      <c r="I9" s="206">
        <v>10089</v>
      </c>
      <c r="J9" s="202">
        <v>6635</v>
      </c>
      <c r="K9" s="202">
        <v>28705</v>
      </c>
    </row>
    <row r="10" spans="1:11" ht="22.5" customHeight="1">
      <c r="A10" s="184" t="s">
        <v>601</v>
      </c>
      <c r="B10" s="202">
        <v>2923873</v>
      </c>
      <c r="C10" s="202">
        <v>1039524</v>
      </c>
      <c r="D10" s="202">
        <v>399441</v>
      </c>
      <c r="E10" s="202">
        <v>16294</v>
      </c>
      <c r="F10" s="202">
        <v>1363863</v>
      </c>
      <c r="G10" s="202">
        <v>1645</v>
      </c>
      <c r="H10" s="202">
        <v>49833</v>
      </c>
      <c r="I10" s="206">
        <v>16049</v>
      </c>
      <c r="J10" s="202">
        <v>5205</v>
      </c>
      <c r="K10" s="202">
        <v>32016</v>
      </c>
    </row>
    <row r="11" spans="1:11" ht="22.5" customHeight="1">
      <c r="A11" s="29" t="s">
        <v>366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</sheetData>
  <sheetProtection/>
  <mergeCells count="1">
    <mergeCell ref="A2:K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5.125" defaultRowHeight="18" customHeight="1"/>
  <cols>
    <col min="1" max="1" width="17.375" style="2" customWidth="1"/>
    <col min="2" max="2" width="12.00390625" style="2" customWidth="1"/>
    <col min="3" max="11" width="10.75390625" style="2" customWidth="1"/>
    <col min="12" max="16384" width="5.125" style="2" customWidth="1"/>
  </cols>
  <sheetData>
    <row r="1" ht="18" customHeight="1">
      <c r="A1" s="12" t="s">
        <v>398</v>
      </c>
    </row>
    <row r="2" spans="1:8" s="1" customFormat="1" ht="24" customHeight="1">
      <c r="A2" s="331" t="s">
        <v>49</v>
      </c>
      <c r="B2" s="331"/>
      <c r="C2" s="331"/>
      <c r="D2" s="331"/>
      <c r="E2" s="331"/>
      <c r="F2" s="331"/>
      <c r="G2" s="331"/>
      <c r="H2" s="331"/>
    </row>
    <row r="3" spans="1:8" ht="18" customHeight="1">
      <c r="A3" s="29" t="s">
        <v>390</v>
      </c>
      <c r="B3" s="22"/>
      <c r="C3" s="22"/>
      <c r="D3" s="22"/>
      <c r="E3" s="22"/>
      <c r="F3" s="22"/>
      <c r="G3" s="22"/>
      <c r="H3" s="22"/>
    </row>
    <row r="4" spans="1:8" s="24" customFormat="1" ht="18" customHeight="1">
      <c r="A4" s="337" t="s">
        <v>206</v>
      </c>
      <c r="B4" s="341" t="s">
        <v>171</v>
      </c>
      <c r="C4" s="347" t="s">
        <v>282</v>
      </c>
      <c r="D4" s="347"/>
      <c r="E4" s="347"/>
      <c r="F4" s="347"/>
      <c r="G4" s="347"/>
      <c r="H4" s="341" t="s">
        <v>283</v>
      </c>
    </row>
    <row r="5" spans="1:8" s="24" customFormat="1" ht="18" customHeight="1">
      <c r="A5" s="352"/>
      <c r="B5" s="354"/>
      <c r="C5" s="347" t="s">
        <v>284</v>
      </c>
      <c r="D5" s="347"/>
      <c r="E5" s="347"/>
      <c r="F5" s="348"/>
      <c r="G5" s="337" t="s">
        <v>429</v>
      </c>
      <c r="H5" s="354"/>
    </row>
    <row r="6" spans="1:8" s="24" customFormat="1" ht="31.5" customHeight="1" thickBot="1">
      <c r="A6" s="353"/>
      <c r="B6" s="338"/>
      <c r="C6" s="77" t="s">
        <v>344</v>
      </c>
      <c r="D6" s="67" t="s">
        <v>345</v>
      </c>
      <c r="E6" s="67" t="s">
        <v>346</v>
      </c>
      <c r="F6" s="77" t="s">
        <v>347</v>
      </c>
      <c r="G6" s="353"/>
      <c r="H6" s="338"/>
    </row>
    <row r="7" spans="1:11" ht="22.5" customHeight="1" thickTop="1">
      <c r="A7" s="184" t="s">
        <v>600</v>
      </c>
      <c r="B7" s="69">
        <v>970</v>
      </c>
      <c r="C7" s="69">
        <v>28</v>
      </c>
      <c r="D7" s="69">
        <v>59</v>
      </c>
      <c r="E7" s="69">
        <v>2</v>
      </c>
      <c r="F7" s="69">
        <v>2</v>
      </c>
      <c r="G7" s="69">
        <v>29</v>
      </c>
      <c r="H7" s="69">
        <v>852</v>
      </c>
      <c r="I7" s="21"/>
      <c r="J7" s="21"/>
      <c r="K7" s="21"/>
    </row>
    <row r="8" spans="1:8" s="21" customFormat="1" ht="22.5" customHeight="1">
      <c r="A8" s="107" t="s">
        <v>573</v>
      </c>
      <c r="B8" s="69">
        <v>1005</v>
      </c>
      <c r="C8" s="69">
        <v>28</v>
      </c>
      <c r="D8" s="69">
        <v>68</v>
      </c>
      <c r="E8" s="69">
        <v>2</v>
      </c>
      <c r="F8" s="75">
        <v>0</v>
      </c>
      <c r="G8" s="69">
        <v>29</v>
      </c>
      <c r="H8" s="69">
        <v>898</v>
      </c>
    </row>
    <row r="9" spans="1:8" s="21" customFormat="1" ht="22.5" customHeight="1">
      <c r="A9" s="107" t="s">
        <v>574</v>
      </c>
      <c r="B9" s="69">
        <v>1054</v>
      </c>
      <c r="C9" s="69">
        <v>27</v>
      </c>
      <c r="D9" s="69">
        <v>67</v>
      </c>
      <c r="E9" s="69">
        <v>3</v>
      </c>
      <c r="F9" s="75">
        <v>0</v>
      </c>
      <c r="G9" s="69">
        <v>29</v>
      </c>
      <c r="H9" s="69">
        <v>928</v>
      </c>
    </row>
    <row r="10" spans="1:8" s="21" customFormat="1" ht="22.5" customHeight="1">
      <c r="A10" s="107" t="s">
        <v>575</v>
      </c>
      <c r="B10" s="202">
        <v>1120</v>
      </c>
      <c r="C10" s="202">
        <v>28</v>
      </c>
      <c r="D10" s="202">
        <v>78</v>
      </c>
      <c r="E10" s="202">
        <v>2</v>
      </c>
      <c r="F10" s="204">
        <v>0</v>
      </c>
      <c r="G10" s="202">
        <v>29</v>
      </c>
      <c r="H10" s="202">
        <v>983</v>
      </c>
    </row>
    <row r="11" spans="1:8" s="21" customFormat="1" ht="22.5" customHeight="1">
      <c r="A11" s="184" t="s">
        <v>601</v>
      </c>
      <c r="B11" s="202">
        <v>1233</v>
      </c>
      <c r="C11" s="202">
        <v>28</v>
      </c>
      <c r="D11" s="202">
        <v>81</v>
      </c>
      <c r="E11" s="202">
        <v>2</v>
      </c>
      <c r="F11" s="202">
        <v>3</v>
      </c>
      <c r="G11" s="202">
        <v>35</v>
      </c>
      <c r="H11" s="202">
        <v>1084</v>
      </c>
    </row>
    <row r="12" spans="1:8" ht="22.5" customHeight="1">
      <c r="A12" s="29" t="s">
        <v>367</v>
      </c>
      <c r="B12" s="29"/>
      <c r="C12" s="29"/>
      <c r="D12" s="29"/>
      <c r="E12" s="29"/>
      <c r="F12" s="29"/>
      <c r="G12" s="29"/>
      <c r="H12" s="29"/>
    </row>
    <row r="13" ht="18" customHeight="1">
      <c r="A13" s="33"/>
    </row>
  </sheetData>
  <sheetProtection/>
  <mergeCells count="7">
    <mergeCell ref="A2:H2"/>
    <mergeCell ref="A4:A6"/>
    <mergeCell ref="B4:B6"/>
    <mergeCell ref="H4:H6"/>
    <mergeCell ref="C4:G4"/>
    <mergeCell ref="C5:F5"/>
    <mergeCell ref="G5:G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5.125" defaultRowHeight="18" customHeight="1"/>
  <cols>
    <col min="1" max="1" width="17.375" style="2" customWidth="1"/>
    <col min="2" max="2" width="12.00390625" style="2" customWidth="1"/>
    <col min="3" max="11" width="10.75390625" style="2" customWidth="1"/>
    <col min="12" max="16384" width="5.125" style="2" customWidth="1"/>
  </cols>
  <sheetData>
    <row r="1" ht="18" customHeight="1">
      <c r="A1" s="12" t="s">
        <v>398</v>
      </c>
    </row>
    <row r="2" spans="1:11" ht="24" customHeight="1">
      <c r="A2" s="331" t="s">
        <v>50</v>
      </c>
      <c r="B2" s="331"/>
      <c r="C2" s="331"/>
      <c r="D2" s="331"/>
      <c r="E2" s="331"/>
      <c r="F2" s="331"/>
      <c r="G2" s="331"/>
      <c r="H2" s="331"/>
      <c r="I2" s="23"/>
      <c r="J2" s="1"/>
      <c r="K2" s="1"/>
    </row>
    <row r="3" ht="18" customHeight="1">
      <c r="I3" s="3"/>
    </row>
    <row r="4" spans="1:9" ht="18" customHeight="1">
      <c r="A4" s="28" t="s">
        <v>188</v>
      </c>
      <c r="B4" s="28"/>
      <c r="C4" s="28"/>
      <c r="D4" s="28"/>
      <c r="E4" s="28"/>
      <c r="F4" s="28"/>
      <c r="G4" s="28"/>
      <c r="H4" s="28"/>
      <c r="I4" s="3"/>
    </row>
    <row r="5" spans="1:9" ht="51" customHeight="1" thickBot="1">
      <c r="A5" s="66" t="s">
        <v>206</v>
      </c>
      <c r="B5" s="82" t="s">
        <v>348</v>
      </c>
      <c r="C5" s="67" t="s">
        <v>349</v>
      </c>
      <c r="D5" s="67" t="s">
        <v>267</v>
      </c>
      <c r="E5" s="67" t="s">
        <v>350</v>
      </c>
      <c r="F5" s="67" t="s">
        <v>268</v>
      </c>
      <c r="G5" s="67" t="s">
        <v>351</v>
      </c>
      <c r="H5" s="67" t="s">
        <v>352</v>
      </c>
      <c r="I5" s="3"/>
    </row>
    <row r="6" spans="1:8" ht="22.5" customHeight="1" thickTop="1">
      <c r="A6" s="116"/>
      <c r="B6" s="342" t="s">
        <v>269</v>
      </c>
      <c r="C6" s="333"/>
      <c r="D6" s="333"/>
      <c r="E6" s="333"/>
      <c r="F6" s="333"/>
      <c r="G6" s="333"/>
      <c r="H6" s="334"/>
    </row>
    <row r="7" spans="1:8" ht="22.5" customHeight="1">
      <c r="A7" s="59" t="s">
        <v>600</v>
      </c>
      <c r="B7" s="120">
        <v>155</v>
      </c>
      <c r="C7" s="69">
        <v>128</v>
      </c>
      <c r="D7" s="69">
        <v>14</v>
      </c>
      <c r="E7" s="69">
        <v>151</v>
      </c>
      <c r="F7" s="69">
        <v>9769</v>
      </c>
      <c r="G7" s="69">
        <v>1419</v>
      </c>
      <c r="H7" s="69">
        <v>319</v>
      </c>
    </row>
    <row r="8" spans="1:8" ht="22.5" customHeight="1">
      <c r="A8" s="107" t="s">
        <v>573</v>
      </c>
      <c r="B8" s="120">
        <v>164</v>
      </c>
      <c r="C8" s="69">
        <v>145</v>
      </c>
      <c r="D8" s="69">
        <v>12</v>
      </c>
      <c r="E8" s="69">
        <v>152</v>
      </c>
      <c r="F8" s="69">
        <v>9765</v>
      </c>
      <c r="G8" s="69">
        <v>1427</v>
      </c>
      <c r="H8" s="69">
        <v>365</v>
      </c>
    </row>
    <row r="9" spans="1:8" ht="22.5" customHeight="1">
      <c r="A9" s="107" t="s">
        <v>574</v>
      </c>
      <c r="B9" s="120">
        <v>171</v>
      </c>
      <c r="C9" s="69">
        <v>146</v>
      </c>
      <c r="D9" s="69">
        <v>13</v>
      </c>
      <c r="E9" s="69">
        <v>154</v>
      </c>
      <c r="F9" s="69">
        <v>12519</v>
      </c>
      <c r="G9" s="69">
        <v>1481</v>
      </c>
      <c r="H9" s="69">
        <v>365</v>
      </c>
    </row>
    <row r="10" spans="1:8" ht="22.5" customHeight="1">
      <c r="A10" s="107" t="s">
        <v>575</v>
      </c>
      <c r="B10" s="120">
        <v>177</v>
      </c>
      <c r="C10" s="69">
        <v>146</v>
      </c>
      <c r="D10" s="69">
        <v>13</v>
      </c>
      <c r="E10" s="69">
        <v>172</v>
      </c>
      <c r="F10" s="69">
        <v>12543</v>
      </c>
      <c r="G10" s="69">
        <v>1585</v>
      </c>
      <c r="H10" s="69">
        <v>388</v>
      </c>
    </row>
    <row r="11" spans="1:8" ht="22.5" customHeight="1">
      <c r="A11" s="184" t="s">
        <v>601</v>
      </c>
      <c r="B11" s="202">
        <v>17</v>
      </c>
      <c r="C11" s="202">
        <v>144</v>
      </c>
      <c r="D11" s="202">
        <v>9</v>
      </c>
      <c r="E11" s="202">
        <v>168</v>
      </c>
      <c r="F11" s="202">
        <v>12664</v>
      </c>
      <c r="G11" s="202">
        <v>1551</v>
      </c>
      <c r="H11" s="202">
        <v>397</v>
      </c>
    </row>
    <row r="12" spans="1:8" ht="22.5" customHeight="1">
      <c r="A12" s="185"/>
      <c r="B12" s="343" t="s">
        <v>270</v>
      </c>
      <c r="C12" s="335"/>
      <c r="D12" s="335"/>
      <c r="E12" s="335"/>
      <c r="F12" s="335"/>
      <c r="G12" s="335"/>
      <c r="H12" s="336"/>
    </row>
    <row r="13" spans="1:8" ht="22.5" customHeight="1">
      <c r="A13" s="184" t="s">
        <v>600</v>
      </c>
      <c r="B13" s="120">
        <v>19840</v>
      </c>
      <c r="C13" s="69">
        <v>22134</v>
      </c>
      <c r="D13" s="69">
        <v>2974</v>
      </c>
      <c r="E13" s="69">
        <v>46624</v>
      </c>
      <c r="F13" s="69">
        <v>887760</v>
      </c>
      <c r="G13" s="69">
        <v>574084</v>
      </c>
      <c r="H13" s="75">
        <v>0</v>
      </c>
    </row>
    <row r="14" spans="1:8" ht="22.5" customHeight="1">
      <c r="A14" s="107" t="s">
        <v>573</v>
      </c>
      <c r="B14" s="120">
        <v>18900</v>
      </c>
      <c r="C14" s="69">
        <v>23262</v>
      </c>
      <c r="D14" s="69">
        <v>2338</v>
      </c>
      <c r="E14" s="69">
        <v>47630</v>
      </c>
      <c r="F14" s="69">
        <v>937985</v>
      </c>
      <c r="G14" s="69">
        <v>600648</v>
      </c>
      <c r="H14" s="75">
        <v>0</v>
      </c>
    </row>
    <row r="15" spans="1:8" ht="22.5" customHeight="1">
      <c r="A15" s="107" t="s">
        <v>574</v>
      </c>
      <c r="B15" s="120">
        <v>19800</v>
      </c>
      <c r="C15" s="69">
        <v>25784</v>
      </c>
      <c r="D15" s="69">
        <v>2173</v>
      </c>
      <c r="E15" s="69">
        <v>48357</v>
      </c>
      <c r="F15" s="69">
        <v>1198060</v>
      </c>
      <c r="G15" s="69">
        <v>622416</v>
      </c>
      <c r="H15" s="75">
        <v>0</v>
      </c>
    </row>
    <row r="16" spans="1:8" ht="22.5" customHeight="1">
      <c r="A16" s="107" t="s">
        <v>575</v>
      </c>
      <c r="B16" s="120">
        <v>20510</v>
      </c>
      <c r="C16" s="69">
        <v>25036</v>
      </c>
      <c r="D16" s="69">
        <v>2243</v>
      </c>
      <c r="E16" s="69">
        <v>50633</v>
      </c>
      <c r="F16" s="69">
        <v>1482674</v>
      </c>
      <c r="G16" s="69">
        <v>631370</v>
      </c>
      <c r="H16" s="75">
        <v>0</v>
      </c>
    </row>
    <row r="17" spans="1:8" ht="22.5" customHeight="1">
      <c r="A17" s="184" t="s">
        <v>601</v>
      </c>
      <c r="B17" s="202">
        <v>12890</v>
      </c>
      <c r="C17" s="202">
        <v>24806</v>
      </c>
      <c r="D17" s="202">
        <v>1956</v>
      </c>
      <c r="E17" s="202">
        <v>51822</v>
      </c>
      <c r="F17" s="202">
        <v>1516595</v>
      </c>
      <c r="G17" s="202">
        <v>629356</v>
      </c>
      <c r="H17" s="204">
        <v>0</v>
      </c>
    </row>
    <row r="18" spans="1:11" ht="22.5" customHeight="1">
      <c r="A18" s="31" t="s">
        <v>529</v>
      </c>
      <c r="B18" s="31"/>
      <c r="C18" s="31"/>
      <c r="D18" s="31"/>
      <c r="E18" s="31"/>
      <c r="F18" s="31"/>
      <c r="G18" s="31"/>
      <c r="H18" s="31"/>
      <c r="I18" s="24"/>
      <c r="J18" s="24"/>
      <c r="K18" s="24"/>
    </row>
    <row r="19" ht="18" customHeight="1">
      <c r="A19" s="21"/>
    </row>
  </sheetData>
  <sheetProtection/>
  <mergeCells count="3">
    <mergeCell ref="A2:H2"/>
    <mergeCell ref="B6:H6"/>
    <mergeCell ref="B12:H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15" sqref="C15"/>
    </sheetView>
  </sheetViews>
  <sheetFormatPr defaultColWidth="5.125" defaultRowHeight="18" customHeight="1"/>
  <cols>
    <col min="1" max="1" width="17.375" style="2" customWidth="1"/>
    <col min="2" max="4" width="19.75390625" style="2" customWidth="1"/>
    <col min="5" max="11" width="10.75390625" style="2" customWidth="1"/>
    <col min="12" max="16384" width="5.125" style="2" customWidth="1"/>
  </cols>
  <sheetData>
    <row r="1" ht="18" customHeight="1">
      <c r="A1" s="12" t="s">
        <v>398</v>
      </c>
    </row>
    <row r="2" spans="1:11" ht="24" customHeight="1">
      <c r="A2" s="331" t="s">
        <v>51</v>
      </c>
      <c r="B2" s="331"/>
      <c r="C2" s="331"/>
      <c r="D2" s="331"/>
      <c r="E2" s="1"/>
      <c r="F2" s="1"/>
      <c r="G2" s="1"/>
      <c r="H2" s="1"/>
      <c r="I2" s="1"/>
      <c r="J2" s="1"/>
      <c r="K2" s="1"/>
    </row>
    <row r="3" spans="5:8" ht="18" customHeight="1">
      <c r="E3" s="3"/>
      <c r="F3" s="3"/>
      <c r="G3" s="3"/>
      <c r="H3" s="3"/>
    </row>
    <row r="4" spans="1:8" ht="18" customHeight="1">
      <c r="A4" s="28" t="s">
        <v>402</v>
      </c>
      <c r="B4" s="28"/>
      <c r="C4" s="28"/>
      <c r="D4" s="28"/>
      <c r="E4" s="3"/>
      <c r="F4" s="3"/>
      <c r="G4" s="3"/>
      <c r="H4" s="3"/>
    </row>
    <row r="5" spans="1:8" ht="66.75" customHeight="1" thickBot="1">
      <c r="A5" s="66" t="s">
        <v>206</v>
      </c>
      <c r="B5" s="82" t="s">
        <v>588</v>
      </c>
      <c r="C5" s="313" t="s">
        <v>712</v>
      </c>
      <c r="D5" s="67" t="s">
        <v>353</v>
      </c>
      <c r="E5" s="3"/>
      <c r="F5" s="3"/>
      <c r="G5" s="3"/>
      <c r="H5" s="3"/>
    </row>
    <row r="6" spans="1:8" ht="22.5" customHeight="1" thickTop="1">
      <c r="A6" s="116"/>
      <c r="B6" s="356" t="s">
        <v>269</v>
      </c>
      <c r="C6" s="357"/>
      <c r="D6" s="358"/>
      <c r="F6" s="3"/>
      <c r="G6" s="3"/>
      <c r="H6" s="3"/>
    </row>
    <row r="7" spans="1:4" ht="22.5" customHeight="1">
      <c r="A7" s="59" t="s">
        <v>600</v>
      </c>
      <c r="B7" s="78">
        <v>7</v>
      </c>
      <c r="C7" s="78">
        <v>4322</v>
      </c>
      <c r="D7" s="78">
        <v>24</v>
      </c>
    </row>
    <row r="8" spans="1:4" ht="22.5" customHeight="1">
      <c r="A8" s="107" t="s">
        <v>573</v>
      </c>
      <c r="B8" s="78">
        <v>3</v>
      </c>
      <c r="C8" s="78">
        <v>4365</v>
      </c>
      <c r="D8" s="78">
        <v>2</v>
      </c>
    </row>
    <row r="9" spans="1:4" ht="22.5" customHeight="1">
      <c r="A9" s="107" t="s">
        <v>574</v>
      </c>
      <c r="B9" s="78">
        <v>4</v>
      </c>
      <c r="C9" s="78">
        <v>4125</v>
      </c>
      <c r="D9" s="78">
        <v>11</v>
      </c>
    </row>
    <row r="10" spans="1:4" ht="22.5" customHeight="1">
      <c r="A10" s="107" t="s">
        <v>575</v>
      </c>
      <c r="B10" s="78">
        <v>1</v>
      </c>
      <c r="C10" s="78">
        <v>3990</v>
      </c>
      <c r="D10" s="78">
        <v>13</v>
      </c>
    </row>
    <row r="11" spans="1:4" ht="22.5" customHeight="1">
      <c r="A11" s="184" t="s">
        <v>601</v>
      </c>
      <c r="B11" s="75">
        <v>0</v>
      </c>
      <c r="C11" s="207">
        <v>960</v>
      </c>
      <c r="D11" s="207">
        <v>25</v>
      </c>
    </row>
    <row r="12" spans="1:4" ht="22.5" customHeight="1">
      <c r="A12" s="116"/>
      <c r="B12" s="355" t="s">
        <v>271</v>
      </c>
      <c r="C12" s="355"/>
      <c r="D12" s="355"/>
    </row>
    <row r="13" spans="1:4" ht="22.5" customHeight="1">
      <c r="A13" s="59" t="s">
        <v>600</v>
      </c>
      <c r="B13" s="78">
        <v>840</v>
      </c>
      <c r="C13" s="78">
        <v>85890</v>
      </c>
      <c r="D13" s="78">
        <v>460</v>
      </c>
    </row>
    <row r="14" spans="1:4" ht="22.5" customHeight="1">
      <c r="A14" s="107" t="s">
        <v>573</v>
      </c>
      <c r="B14" s="78">
        <v>360</v>
      </c>
      <c r="C14" s="78">
        <v>60106</v>
      </c>
      <c r="D14" s="78">
        <v>50</v>
      </c>
    </row>
    <row r="15" spans="1:4" ht="22.5" customHeight="1">
      <c r="A15" s="107" t="s">
        <v>574</v>
      </c>
      <c r="B15" s="78">
        <v>480</v>
      </c>
      <c r="C15" s="78">
        <v>57141</v>
      </c>
      <c r="D15" s="78">
        <v>250</v>
      </c>
    </row>
    <row r="16" spans="1:4" ht="22.5" customHeight="1">
      <c r="A16" s="107" t="s">
        <v>575</v>
      </c>
      <c r="B16" s="78">
        <v>120</v>
      </c>
      <c r="C16" s="78">
        <v>55822</v>
      </c>
      <c r="D16" s="78">
        <v>180</v>
      </c>
    </row>
    <row r="17" spans="1:4" ht="22.5" customHeight="1">
      <c r="A17" s="184" t="s">
        <v>601</v>
      </c>
      <c r="B17" s="75">
        <v>0</v>
      </c>
      <c r="C17" s="207">
        <v>35452</v>
      </c>
      <c r="D17" s="207">
        <v>462</v>
      </c>
    </row>
    <row r="18" ht="18" customHeight="1">
      <c r="A18" s="210" t="s">
        <v>713</v>
      </c>
    </row>
    <row r="19" spans="1:4" ht="22.5" customHeight="1">
      <c r="A19" s="29" t="s">
        <v>533</v>
      </c>
      <c r="B19" s="29"/>
      <c r="C19" s="29"/>
      <c r="D19" s="29"/>
    </row>
  </sheetData>
  <sheetProtection/>
  <mergeCells count="3">
    <mergeCell ref="B12:D12"/>
    <mergeCell ref="B6:D6"/>
    <mergeCell ref="A2:D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16.25390625" style="10" customWidth="1"/>
    <col min="2" max="2" width="12.375" style="10" bestFit="1" customWidth="1"/>
    <col min="3" max="4" width="10.50390625" style="10" bestFit="1" customWidth="1"/>
    <col min="5" max="5" width="14.125" style="10" bestFit="1" customWidth="1"/>
    <col min="6" max="6" width="13.25390625" style="10" customWidth="1"/>
    <col min="7" max="7" width="12.375" style="10" bestFit="1" customWidth="1"/>
    <col min="8" max="13" width="7.875" style="10" customWidth="1"/>
    <col min="14" max="16384" width="7.375" style="10" customWidth="1"/>
  </cols>
  <sheetData>
    <row r="1" s="5" customFormat="1" ht="18" customHeight="1">
      <c r="A1" s="5" t="s">
        <v>398</v>
      </c>
    </row>
    <row r="2" spans="1:7" s="20" customFormat="1" ht="23.25" customHeight="1">
      <c r="A2" s="331" t="s">
        <v>52</v>
      </c>
      <c r="B2" s="331"/>
      <c r="C2" s="331"/>
      <c r="D2" s="331"/>
      <c r="E2" s="331"/>
      <c r="F2" s="331"/>
      <c r="G2" s="331"/>
    </row>
    <row r="3" spans="8:9" s="29" customFormat="1" ht="18" customHeight="1">
      <c r="H3" s="31"/>
      <c r="I3" s="31"/>
    </row>
    <row r="4" spans="1:9" s="29" customFormat="1" ht="18" customHeight="1">
      <c r="A4" s="28" t="s">
        <v>77</v>
      </c>
      <c r="B4" s="28"/>
      <c r="C4" s="28"/>
      <c r="D4" s="28"/>
      <c r="E4" s="28"/>
      <c r="H4" s="31"/>
      <c r="I4" s="31"/>
    </row>
    <row r="5" spans="1:9" s="29" customFormat="1" ht="37.5" customHeight="1" thickBot="1">
      <c r="A5" s="212" t="s">
        <v>218</v>
      </c>
      <c r="B5" s="213" t="s">
        <v>258</v>
      </c>
      <c r="C5" s="214" t="s">
        <v>259</v>
      </c>
      <c r="D5" s="214" t="s">
        <v>260</v>
      </c>
      <c r="E5" s="214" t="s">
        <v>624</v>
      </c>
      <c r="F5" s="214" t="s">
        <v>75</v>
      </c>
      <c r="G5" s="214" t="s">
        <v>76</v>
      </c>
      <c r="H5" s="31"/>
      <c r="I5" s="31"/>
    </row>
    <row r="6" spans="1:9" s="29" customFormat="1" ht="22.5" customHeight="1" thickTop="1">
      <c r="A6" s="215"/>
      <c r="B6" s="333" t="s">
        <v>261</v>
      </c>
      <c r="C6" s="333"/>
      <c r="D6" s="333"/>
      <c r="E6" s="333"/>
      <c r="F6" s="333"/>
      <c r="G6" s="334"/>
      <c r="H6" s="31"/>
      <c r="I6" s="31"/>
    </row>
    <row r="7" spans="1:9" s="29" customFormat="1" ht="22.5" customHeight="1">
      <c r="A7" s="216" t="s">
        <v>626</v>
      </c>
      <c r="B7" s="217">
        <f>SUM(C7:G7)</f>
        <v>49967</v>
      </c>
      <c r="C7" s="218">
        <v>6372</v>
      </c>
      <c r="D7" s="218">
        <v>12002</v>
      </c>
      <c r="E7" s="218">
        <v>5472</v>
      </c>
      <c r="F7" s="218">
        <v>3956</v>
      </c>
      <c r="G7" s="218">
        <v>22165</v>
      </c>
      <c r="H7" s="31"/>
      <c r="I7" s="31"/>
    </row>
    <row r="8" spans="1:9" s="29" customFormat="1" ht="22.5" customHeight="1">
      <c r="A8" s="219" t="s">
        <v>627</v>
      </c>
      <c r="B8" s="217">
        <f>SUM(C8:G8)</f>
        <v>47873</v>
      </c>
      <c r="C8" s="218">
        <v>5574</v>
      </c>
      <c r="D8" s="218">
        <v>11761</v>
      </c>
      <c r="E8" s="218">
        <v>5436</v>
      </c>
      <c r="F8" s="218">
        <v>3760</v>
      </c>
      <c r="G8" s="218">
        <v>21342</v>
      </c>
      <c r="H8" s="31"/>
      <c r="I8" s="31"/>
    </row>
    <row r="9" spans="1:9" s="29" customFormat="1" ht="22.5" customHeight="1">
      <c r="A9" s="219" t="s">
        <v>628</v>
      </c>
      <c r="B9" s="217">
        <f>SUM(C9:G9)</f>
        <v>47215</v>
      </c>
      <c r="C9" s="218">
        <v>4986</v>
      </c>
      <c r="D9" s="218">
        <v>12264</v>
      </c>
      <c r="E9" s="218">
        <v>5728</v>
      </c>
      <c r="F9" s="218">
        <v>3756</v>
      </c>
      <c r="G9" s="218">
        <v>20481</v>
      </c>
      <c r="H9" s="31"/>
      <c r="I9" s="31"/>
    </row>
    <row r="10" spans="1:9" s="29" customFormat="1" ht="22.5" customHeight="1">
      <c r="A10" s="219" t="s">
        <v>629</v>
      </c>
      <c r="B10" s="217">
        <f>SUM(C10:G10)</f>
        <v>51678</v>
      </c>
      <c r="C10" s="218">
        <v>4746</v>
      </c>
      <c r="D10" s="218">
        <v>16628</v>
      </c>
      <c r="E10" s="218">
        <v>5966</v>
      </c>
      <c r="F10" s="218">
        <v>3807</v>
      </c>
      <c r="G10" s="218">
        <v>20531</v>
      </c>
      <c r="H10" s="31"/>
      <c r="I10" s="31"/>
    </row>
    <row r="11" spans="1:9" s="29" customFormat="1" ht="22.5" customHeight="1">
      <c r="A11" s="219" t="s">
        <v>630</v>
      </c>
      <c r="B11" s="217">
        <f>SUM(C11:F11)</f>
        <v>31353</v>
      </c>
      <c r="C11" s="218">
        <v>4722</v>
      </c>
      <c r="D11" s="218">
        <v>16785</v>
      </c>
      <c r="E11" s="218">
        <v>6266</v>
      </c>
      <c r="F11" s="218">
        <v>3580</v>
      </c>
      <c r="G11" s="204" t="s">
        <v>631</v>
      </c>
      <c r="H11" s="31"/>
      <c r="I11" s="31"/>
    </row>
    <row r="12" spans="1:9" s="29" customFormat="1" ht="22.5" customHeight="1">
      <c r="A12" s="215"/>
      <c r="B12" s="335" t="s">
        <v>262</v>
      </c>
      <c r="C12" s="335"/>
      <c r="D12" s="335"/>
      <c r="E12" s="335"/>
      <c r="F12" s="335"/>
      <c r="G12" s="336"/>
      <c r="H12" s="31"/>
      <c r="I12" s="31"/>
    </row>
    <row r="13" spans="1:9" s="29" customFormat="1" ht="22.5" customHeight="1">
      <c r="A13" s="216" t="s">
        <v>626</v>
      </c>
      <c r="B13" s="217">
        <f>SUM(C13:G13)</f>
        <v>1204818</v>
      </c>
      <c r="C13" s="218">
        <v>139776</v>
      </c>
      <c r="D13" s="218">
        <v>179275</v>
      </c>
      <c r="E13" s="218">
        <v>143993</v>
      </c>
      <c r="F13" s="218">
        <v>45705</v>
      </c>
      <c r="G13" s="218">
        <v>696069</v>
      </c>
      <c r="H13" s="31"/>
      <c r="I13" s="31"/>
    </row>
    <row r="14" spans="1:9" s="29" customFormat="1" ht="22.5" customHeight="1">
      <c r="A14" s="219" t="s">
        <v>627</v>
      </c>
      <c r="B14" s="217">
        <f>SUM(C14:G14)</f>
        <v>1182401</v>
      </c>
      <c r="C14" s="218">
        <v>130151</v>
      </c>
      <c r="D14" s="218">
        <v>176770</v>
      </c>
      <c r="E14" s="218">
        <v>147272</v>
      </c>
      <c r="F14" s="218">
        <v>43347</v>
      </c>
      <c r="G14" s="218">
        <v>684861</v>
      </c>
      <c r="H14" s="31"/>
      <c r="I14" s="31"/>
    </row>
    <row r="15" spans="1:9" s="29" customFormat="1" ht="22.5" customHeight="1">
      <c r="A15" s="219" t="s">
        <v>628</v>
      </c>
      <c r="B15" s="217">
        <f>SUM(C15:G15)</f>
        <v>1165774</v>
      </c>
      <c r="C15" s="218">
        <v>115491</v>
      </c>
      <c r="D15" s="218">
        <v>177943</v>
      </c>
      <c r="E15" s="218">
        <v>164698</v>
      </c>
      <c r="F15" s="218">
        <v>38808</v>
      </c>
      <c r="G15" s="218">
        <v>668834</v>
      </c>
      <c r="H15" s="31"/>
      <c r="I15" s="31"/>
    </row>
    <row r="16" spans="1:9" s="29" customFormat="1" ht="22.5" customHeight="1">
      <c r="A16" s="219" t="s">
        <v>629</v>
      </c>
      <c r="B16" s="217">
        <f>SUM(C16:G16)</f>
        <v>1235531</v>
      </c>
      <c r="C16" s="218">
        <v>103381</v>
      </c>
      <c r="D16" s="218">
        <v>266832</v>
      </c>
      <c r="E16" s="218">
        <v>167335</v>
      </c>
      <c r="F16" s="218">
        <v>39298</v>
      </c>
      <c r="G16" s="218">
        <v>658685</v>
      </c>
      <c r="H16" s="31"/>
      <c r="I16" s="31"/>
    </row>
    <row r="17" spans="1:9" s="29" customFormat="1" ht="22.5" customHeight="1">
      <c r="A17" s="219" t="s">
        <v>632</v>
      </c>
      <c r="B17" s="217">
        <f>SUM(C17:G17)</f>
        <v>628814</v>
      </c>
      <c r="C17" s="218">
        <v>104843</v>
      </c>
      <c r="D17" s="218">
        <v>244248</v>
      </c>
      <c r="E17" s="218">
        <v>175321</v>
      </c>
      <c r="F17" s="218">
        <v>36539</v>
      </c>
      <c r="G17" s="218">
        <v>67863</v>
      </c>
      <c r="H17" s="31"/>
      <c r="I17" s="31"/>
    </row>
    <row r="18" spans="1:9" s="29" customFormat="1" ht="22.5" customHeight="1">
      <c r="A18" s="215"/>
      <c r="B18" s="335" t="s">
        <v>263</v>
      </c>
      <c r="C18" s="335"/>
      <c r="D18" s="335"/>
      <c r="E18" s="335"/>
      <c r="F18" s="335"/>
      <c r="G18" s="336"/>
      <c r="H18" s="31"/>
      <c r="I18" s="31"/>
    </row>
    <row r="19" spans="1:9" s="29" customFormat="1" ht="22.5" customHeight="1">
      <c r="A19" s="216" t="s">
        <v>626</v>
      </c>
      <c r="B19" s="217">
        <f>SUM(C19:G19)</f>
        <v>17787487</v>
      </c>
      <c r="C19" s="218">
        <v>348654</v>
      </c>
      <c r="D19" s="218">
        <v>300271</v>
      </c>
      <c r="E19" s="218">
        <v>631613</v>
      </c>
      <c r="F19" s="218">
        <v>125429</v>
      </c>
      <c r="G19" s="218">
        <v>16381520</v>
      </c>
      <c r="H19" s="31"/>
      <c r="I19" s="31"/>
    </row>
    <row r="20" spans="1:9" s="29" customFormat="1" ht="22.5" customHeight="1">
      <c r="A20" s="219" t="s">
        <v>627</v>
      </c>
      <c r="B20" s="217">
        <f>SUM(C20:G20)</f>
        <v>17657331</v>
      </c>
      <c r="C20" s="218">
        <v>266381</v>
      </c>
      <c r="D20" s="218">
        <v>298420</v>
      </c>
      <c r="E20" s="218">
        <v>594901</v>
      </c>
      <c r="F20" s="218">
        <v>107341</v>
      </c>
      <c r="G20" s="218">
        <v>16390288</v>
      </c>
      <c r="H20" s="31"/>
      <c r="I20" s="31"/>
    </row>
    <row r="21" spans="1:9" s="29" customFormat="1" ht="22.5" customHeight="1">
      <c r="A21" s="219" t="s">
        <v>628</v>
      </c>
      <c r="B21" s="217">
        <f>SUM(C21:G21)</f>
        <v>16825645</v>
      </c>
      <c r="C21" s="218">
        <v>194087</v>
      </c>
      <c r="D21" s="218">
        <v>312274</v>
      </c>
      <c r="E21" s="218">
        <v>602046</v>
      </c>
      <c r="F21" s="218">
        <v>89242</v>
      </c>
      <c r="G21" s="218">
        <v>15627996</v>
      </c>
      <c r="H21" s="31"/>
      <c r="I21" s="31"/>
    </row>
    <row r="22" spans="1:9" s="29" customFormat="1" ht="22.5" customHeight="1">
      <c r="A22" s="219" t="s">
        <v>629</v>
      </c>
      <c r="B22" s="217">
        <f>SUM(C22:G22)</f>
        <v>17358325</v>
      </c>
      <c r="C22" s="218">
        <v>189740</v>
      </c>
      <c r="D22" s="218">
        <v>369811</v>
      </c>
      <c r="E22" s="218">
        <v>628755</v>
      </c>
      <c r="F22" s="218">
        <v>91075</v>
      </c>
      <c r="G22" s="218">
        <v>16078944</v>
      </c>
      <c r="H22" s="31"/>
      <c r="I22" s="31"/>
    </row>
    <row r="23" spans="1:9" s="29" customFormat="1" ht="22.5" customHeight="1">
      <c r="A23" s="219" t="s">
        <v>630</v>
      </c>
      <c r="B23" s="217">
        <f>SUM(C23:G23)</f>
        <v>2916875</v>
      </c>
      <c r="C23" s="218">
        <v>179416</v>
      </c>
      <c r="D23" s="218">
        <v>379763</v>
      </c>
      <c r="E23" s="218">
        <v>719848</v>
      </c>
      <c r="F23" s="218">
        <v>82880</v>
      </c>
      <c r="G23" s="218">
        <v>1554968</v>
      </c>
      <c r="H23" s="31"/>
      <c r="I23" s="31"/>
    </row>
    <row r="24" spans="1:9" s="209" customFormat="1" ht="18" customHeight="1">
      <c r="A24" s="53" t="s">
        <v>714</v>
      </c>
      <c r="B24" s="210"/>
      <c r="C24" s="210"/>
      <c r="D24" s="5"/>
      <c r="E24" s="5"/>
      <c r="F24" s="5"/>
      <c r="G24" s="5"/>
      <c r="H24" s="208"/>
      <c r="I24" s="208"/>
    </row>
    <row r="25" spans="1:9" s="29" customFormat="1" ht="22.5" customHeight="1">
      <c r="A25" s="29" t="s">
        <v>53</v>
      </c>
      <c r="H25" s="31"/>
      <c r="I25" s="31"/>
    </row>
    <row r="26" spans="8:9" ht="18" customHeight="1">
      <c r="H26" s="14"/>
      <c r="I26" s="14"/>
    </row>
    <row r="27" spans="1:13" s="20" customFormat="1" ht="18" customHeight="1">
      <c r="A27" s="10"/>
      <c r="B27" s="10"/>
      <c r="C27" s="10"/>
      <c r="D27" s="10"/>
      <c r="E27" s="10"/>
      <c r="F27" s="10"/>
      <c r="G27" s="10"/>
      <c r="H27" s="14"/>
      <c r="I27" s="14"/>
      <c r="J27" s="10"/>
      <c r="K27" s="10"/>
      <c r="L27" s="10"/>
      <c r="M27" s="10"/>
    </row>
  </sheetData>
  <sheetProtection/>
  <mergeCells count="4">
    <mergeCell ref="A2:G2"/>
    <mergeCell ref="B6:G6"/>
    <mergeCell ref="B12:G12"/>
    <mergeCell ref="B18:G1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5" customWidth="1"/>
    <col min="2" max="2" width="6.50390625" style="55" customWidth="1"/>
    <col min="3" max="3" width="16.50390625" style="55" customWidth="1"/>
    <col min="4" max="8" width="12.125" style="55" customWidth="1"/>
    <col min="9" max="16384" width="9.00390625" style="55" customWidth="1"/>
  </cols>
  <sheetData>
    <row r="1" ht="13.5" customHeight="1">
      <c r="A1" s="55" t="s">
        <v>398</v>
      </c>
    </row>
    <row r="2" spans="1:7" s="154" customFormat="1" ht="23.25" customHeight="1">
      <c r="A2" s="318" t="s">
        <v>476</v>
      </c>
      <c r="B2" s="318"/>
      <c r="C2" s="318"/>
      <c r="D2" s="318"/>
      <c r="E2" s="318"/>
      <c r="F2" s="318"/>
      <c r="G2" s="318"/>
    </row>
    <row r="3" spans="1:8" ht="17.25" customHeight="1">
      <c r="A3" s="54"/>
      <c r="B3" s="54"/>
      <c r="C3" s="54"/>
      <c r="D3" s="54"/>
      <c r="E3" s="54"/>
      <c r="F3" s="54"/>
      <c r="G3" s="54"/>
      <c r="H3" s="54"/>
    </row>
    <row r="4" spans="1:8" s="29" customFormat="1" ht="18" customHeight="1">
      <c r="A4" s="31"/>
      <c r="B4" s="31" t="s">
        <v>400</v>
      </c>
      <c r="C4" s="31"/>
      <c r="D4" s="31"/>
      <c r="E4" s="31"/>
      <c r="F4" s="31"/>
      <c r="G4" s="31"/>
      <c r="H4" s="31"/>
    </row>
    <row r="5" spans="1:8" s="10" customFormat="1" ht="39" customHeight="1" thickBot="1">
      <c r="A5" s="155"/>
      <c r="B5" s="319" t="s">
        <v>2</v>
      </c>
      <c r="C5" s="319"/>
      <c r="D5" s="66" t="s">
        <v>542</v>
      </c>
      <c r="E5" s="66" t="s">
        <v>514</v>
      </c>
      <c r="F5" s="66" t="s">
        <v>541</v>
      </c>
      <c r="G5" s="66" t="s">
        <v>592</v>
      </c>
      <c r="H5" s="188" t="s">
        <v>613</v>
      </c>
    </row>
    <row r="6" spans="1:8" s="10" customFormat="1" ht="19.5" customHeight="1" thickTop="1">
      <c r="A6" s="156"/>
      <c r="B6" s="320" t="s">
        <v>3</v>
      </c>
      <c r="C6" s="321"/>
      <c r="D6" s="157">
        <v>428344</v>
      </c>
      <c r="E6" s="157">
        <v>430925</v>
      </c>
      <c r="F6" s="157">
        <v>427539</v>
      </c>
      <c r="G6" s="157">
        <v>443788</v>
      </c>
      <c r="H6" s="189">
        <v>417069</v>
      </c>
    </row>
    <row r="7" spans="1:8" s="10" customFormat="1" ht="19.5" customHeight="1">
      <c r="A7" s="122"/>
      <c r="B7" s="158" t="s">
        <v>4</v>
      </c>
      <c r="C7" s="129"/>
      <c r="D7" s="159">
        <v>446907</v>
      </c>
      <c r="E7" s="159">
        <v>448245</v>
      </c>
      <c r="F7" s="159">
        <v>445213</v>
      </c>
      <c r="G7" s="159">
        <v>460746</v>
      </c>
      <c r="H7" s="190">
        <v>435059</v>
      </c>
    </row>
    <row r="8" spans="1:8" s="10" customFormat="1" ht="19.5" customHeight="1">
      <c r="A8" s="134"/>
      <c r="B8" s="160" t="s">
        <v>5</v>
      </c>
      <c r="C8" s="161"/>
      <c r="D8" s="96">
        <v>881</v>
      </c>
      <c r="E8" s="96">
        <v>629</v>
      </c>
      <c r="F8" s="96">
        <v>660</v>
      </c>
      <c r="G8" s="96">
        <v>611</v>
      </c>
      <c r="H8" s="191">
        <v>676</v>
      </c>
    </row>
    <row r="9" spans="1:8" s="10" customFormat="1" ht="19.5" customHeight="1">
      <c r="A9" s="122"/>
      <c r="B9" s="158"/>
      <c r="C9" s="129" t="s">
        <v>6</v>
      </c>
      <c r="D9" s="159">
        <v>815</v>
      </c>
      <c r="E9" s="159">
        <v>571</v>
      </c>
      <c r="F9" s="159">
        <v>620</v>
      </c>
      <c r="G9" s="159">
        <v>572</v>
      </c>
      <c r="H9" s="190">
        <v>616</v>
      </c>
    </row>
    <row r="10" spans="1:8" s="10" customFormat="1" ht="19.5" customHeight="1">
      <c r="A10" s="122"/>
      <c r="B10" s="158"/>
      <c r="C10" s="129" t="s">
        <v>7</v>
      </c>
      <c r="D10" s="159">
        <v>66</v>
      </c>
      <c r="E10" s="159">
        <v>58</v>
      </c>
      <c r="F10" s="159">
        <v>40</v>
      </c>
      <c r="G10" s="159">
        <v>39</v>
      </c>
      <c r="H10" s="190">
        <v>60</v>
      </c>
    </row>
    <row r="11" spans="1:8" s="10" customFormat="1" ht="19.5" customHeight="1">
      <c r="A11" s="122"/>
      <c r="B11" s="158"/>
      <c r="C11" s="129" t="s">
        <v>8</v>
      </c>
      <c r="D11" s="162">
        <v>0</v>
      </c>
      <c r="E11" s="162">
        <v>0</v>
      </c>
      <c r="F11" s="162">
        <v>0</v>
      </c>
      <c r="G11" s="162">
        <v>0</v>
      </c>
      <c r="H11" s="192">
        <v>0</v>
      </c>
    </row>
    <row r="12" spans="1:8" s="10" customFormat="1" ht="19.5" customHeight="1">
      <c r="A12" s="134"/>
      <c r="B12" s="160" t="s">
        <v>9</v>
      </c>
      <c r="C12" s="161"/>
      <c r="D12" s="96">
        <v>80255</v>
      </c>
      <c r="E12" s="96">
        <v>78118</v>
      </c>
      <c r="F12" s="96">
        <v>66652</v>
      </c>
      <c r="G12" s="96">
        <v>73826</v>
      </c>
      <c r="H12" s="191">
        <v>46395</v>
      </c>
    </row>
    <row r="13" spans="1:8" s="10" customFormat="1" ht="19.5" customHeight="1">
      <c r="A13" s="122"/>
      <c r="B13" s="158"/>
      <c r="C13" s="129" t="s">
        <v>10</v>
      </c>
      <c r="D13" s="159">
        <v>1540</v>
      </c>
      <c r="E13" s="159">
        <v>1256</v>
      </c>
      <c r="F13" s="159">
        <v>830</v>
      </c>
      <c r="G13" s="159">
        <v>615</v>
      </c>
      <c r="H13" s="190">
        <v>544</v>
      </c>
    </row>
    <row r="14" spans="1:8" s="10" customFormat="1" ht="19.5" customHeight="1">
      <c r="A14" s="122"/>
      <c r="B14" s="158"/>
      <c r="C14" s="129" t="s">
        <v>134</v>
      </c>
      <c r="D14" s="159">
        <v>34817</v>
      </c>
      <c r="E14" s="159">
        <v>36894</v>
      </c>
      <c r="F14" s="159">
        <v>31451</v>
      </c>
      <c r="G14" s="159">
        <v>27022</v>
      </c>
      <c r="H14" s="190">
        <v>21223</v>
      </c>
    </row>
    <row r="15" spans="1:8" s="10" customFormat="1" ht="19.5" customHeight="1">
      <c r="A15" s="122"/>
      <c r="B15" s="158"/>
      <c r="C15" s="129" t="s">
        <v>133</v>
      </c>
      <c r="D15" s="159">
        <v>43898</v>
      </c>
      <c r="E15" s="159">
        <v>39968</v>
      </c>
      <c r="F15" s="159">
        <v>34371</v>
      </c>
      <c r="G15" s="159">
        <v>46189</v>
      </c>
      <c r="H15" s="190">
        <v>24628</v>
      </c>
    </row>
    <row r="16" spans="1:8" s="10" customFormat="1" ht="19.5" customHeight="1">
      <c r="A16" s="134"/>
      <c r="B16" s="160" t="s">
        <v>11</v>
      </c>
      <c r="C16" s="161"/>
      <c r="D16" s="96">
        <v>365771</v>
      </c>
      <c r="E16" s="96">
        <v>369498</v>
      </c>
      <c r="F16" s="96">
        <v>377901</v>
      </c>
      <c r="G16" s="96">
        <v>386309</v>
      </c>
      <c r="H16" s="191">
        <v>387988</v>
      </c>
    </row>
    <row r="17" spans="1:8" s="10" customFormat="1" ht="19.5" customHeight="1">
      <c r="A17" s="134"/>
      <c r="B17" s="160"/>
      <c r="C17" s="129" t="s">
        <v>15</v>
      </c>
      <c r="D17" s="159">
        <v>19555</v>
      </c>
      <c r="E17" s="159">
        <v>18414</v>
      </c>
      <c r="F17" s="159">
        <v>21308</v>
      </c>
      <c r="G17" s="159">
        <v>22738</v>
      </c>
      <c r="H17" s="190">
        <v>22669</v>
      </c>
    </row>
    <row r="18" spans="1:8" s="10" customFormat="1" ht="19.5" customHeight="1">
      <c r="A18" s="122"/>
      <c r="B18" s="158"/>
      <c r="C18" s="129" t="s">
        <v>12</v>
      </c>
      <c r="D18" s="159">
        <v>39862</v>
      </c>
      <c r="E18" s="159">
        <v>40857</v>
      </c>
      <c r="F18" s="159">
        <v>41310</v>
      </c>
      <c r="G18" s="159">
        <v>41242</v>
      </c>
      <c r="H18" s="190">
        <v>35607</v>
      </c>
    </row>
    <row r="19" spans="1:8" s="10" customFormat="1" ht="19.5" customHeight="1">
      <c r="A19" s="122"/>
      <c r="B19" s="158"/>
      <c r="C19" s="129" t="s">
        <v>13</v>
      </c>
      <c r="D19" s="159">
        <v>16999</v>
      </c>
      <c r="E19" s="159">
        <v>17017</v>
      </c>
      <c r="F19" s="159">
        <v>18183</v>
      </c>
      <c r="G19" s="159">
        <v>17838</v>
      </c>
      <c r="H19" s="190">
        <v>17800</v>
      </c>
    </row>
    <row r="20" spans="1:8" s="10" customFormat="1" ht="19.5" customHeight="1">
      <c r="A20" s="122"/>
      <c r="B20" s="158"/>
      <c r="C20" s="129" t="s">
        <v>332</v>
      </c>
      <c r="D20" s="159">
        <v>104184</v>
      </c>
      <c r="E20" s="159">
        <v>104733</v>
      </c>
      <c r="F20" s="159">
        <v>105728</v>
      </c>
      <c r="G20" s="159">
        <v>108490</v>
      </c>
      <c r="H20" s="190">
        <v>107911</v>
      </c>
    </row>
    <row r="21" spans="1:8" s="10" customFormat="1" ht="19.5" customHeight="1">
      <c r="A21" s="122"/>
      <c r="B21" s="158"/>
      <c r="C21" s="129" t="s">
        <v>14</v>
      </c>
      <c r="D21" s="159">
        <v>26322</v>
      </c>
      <c r="E21" s="159">
        <v>26321</v>
      </c>
      <c r="F21" s="159">
        <v>25453</v>
      </c>
      <c r="G21" s="159">
        <v>25811</v>
      </c>
      <c r="H21" s="190">
        <v>25727</v>
      </c>
    </row>
    <row r="22" spans="1:8" s="10" customFormat="1" ht="19.5" customHeight="1">
      <c r="A22" s="122"/>
      <c r="B22" s="158"/>
      <c r="C22" s="129" t="s">
        <v>333</v>
      </c>
      <c r="D22" s="159">
        <v>132508</v>
      </c>
      <c r="E22" s="159">
        <v>135282</v>
      </c>
      <c r="F22" s="159">
        <v>138962</v>
      </c>
      <c r="G22" s="159">
        <v>142609</v>
      </c>
      <c r="H22" s="190">
        <v>150176</v>
      </c>
    </row>
    <row r="23" spans="1:8" s="10" customFormat="1" ht="19.5" customHeight="1">
      <c r="A23" s="122"/>
      <c r="B23" s="158"/>
      <c r="C23" s="129" t="s">
        <v>16</v>
      </c>
      <c r="D23" s="159">
        <v>26341</v>
      </c>
      <c r="E23" s="159">
        <v>26874</v>
      </c>
      <c r="F23" s="159">
        <v>26957</v>
      </c>
      <c r="G23" s="159">
        <v>27581</v>
      </c>
      <c r="H23" s="190">
        <v>28098</v>
      </c>
    </row>
    <row r="24" spans="1:8" s="10" customFormat="1" ht="19.5" customHeight="1">
      <c r="A24" s="134"/>
      <c r="B24" s="160" t="s">
        <v>17</v>
      </c>
      <c r="C24" s="161"/>
      <c r="D24" s="96">
        <v>18563</v>
      </c>
      <c r="E24" s="96">
        <v>17320</v>
      </c>
      <c r="F24" s="96">
        <v>17674</v>
      </c>
      <c r="G24" s="96">
        <v>16958</v>
      </c>
      <c r="H24" s="191">
        <v>17990</v>
      </c>
    </row>
    <row r="25" s="10" customFormat="1" ht="13.5"/>
    <row r="26" s="10" customFormat="1" ht="16.5" customHeight="1">
      <c r="A26" s="10" t="s">
        <v>18</v>
      </c>
    </row>
  </sheetData>
  <sheetProtection/>
  <mergeCells count="3">
    <mergeCell ref="A2:G2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75390625" style="0" customWidth="1"/>
    <col min="2" max="2" width="19.25390625" style="0" customWidth="1"/>
    <col min="3" max="3" width="7.75390625" style="0" customWidth="1"/>
  </cols>
  <sheetData>
    <row r="1" ht="18" customHeight="1"/>
    <row r="2" spans="1:13" s="29" customFormat="1" ht="24" customHeight="1">
      <c r="A2" s="359" t="s">
        <v>687</v>
      </c>
      <c r="B2" s="359"/>
      <c r="C2" s="360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8" customHeight="1"/>
    <row r="4" spans="1:2" s="307" customFormat="1" ht="31.5" customHeight="1" thickBot="1">
      <c r="A4" s="306" t="s">
        <v>684</v>
      </c>
      <c r="B4" s="306" t="s">
        <v>685</v>
      </c>
    </row>
    <row r="5" spans="1:2" s="307" customFormat="1" ht="22.5" customHeight="1" thickTop="1">
      <c r="A5" s="309" t="s">
        <v>686</v>
      </c>
      <c r="B5" s="310">
        <v>21397</v>
      </c>
    </row>
    <row r="6" spans="1:3" s="307" customFormat="1" ht="27.75" customHeight="1">
      <c r="A6" s="361" t="s">
        <v>688</v>
      </c>
      <c r="B6" s="362"/>
      <c r="C6" s="311"/>
    </row>
    <row r="7" spans="1:2" s="307" customFormat="1" ht="13.5">
      <c r="A7" s="5" t="s">
        <v>53</v>
      </c>
      <c r="B7" s="308"/>
    </row>
    <row r="16" ht="13.5">
      <c r="B16" t="s">
        <v>689</v>
      </c>
    </row>
  </sheetData>
  <sheetProtection/>
  <mergeCells count="2">
    <mergeCell ref="A2:C2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16.25390625" style="29" customWidth="1"/>
    <col min="2" max="13" width="9.00390625" style="29" customWidth="1"/>
    <col min="14" max="16384" width="7.375" style="29" customWidth="1"/>
  </cols>
  <sheetData>
    <row r="1" ht="18" customHeight="1">
      <c r="A1" s="29" t="s">
        <v>398</v>
      </c>
    </row>
    <row r="2" spans="1:13" ht="24" customHeight="1">
      <c r="A2" s="331" t="s">
        <v>691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8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8.25" customHeight="1">
      <c r="A4" s="365" t="s">
        <v>218</v>
      </c>
      <c r="B4" s="365" t="s">
        <v>258</v>
      </c>
      <c r="C4" s="41"/>
      <c r="D4" s="42"/>
      <c r="E4" s="363" t="s">
        <v>264</v>
      </c>
      <c r="F4" s="41"/>
      <c r="G4" s="42"/>
      <c r="H4" s="363" t="s">
        <v>265</v>
      </c>
      <c r="I4" s="41"/>
      <c r="J4" s="42"/>
      <c r="K4" s="363" t="s">
        <v>266</v>
      </c>
      <c r="L4" s="41"/>
      <c r="M4" s="42"/>
    </row>
    <row r="5" spans="1:13" ht="37.5" customHeight="1" thickBot="1">
      <c r="A5" s="349"/>
      <c r="B5" s="340"/>
      <c r="C5" s="67" t="s">
        <v>378</v>
      </c>
      <c r="D5" s="82" t="s">
        <v>379</v>
      </c>
      <c r="E5" s="364"/>
      <c r="F5" s="67" t="s">
        <v>378</v>
      </c>
      <c r="G5" s="82" t="s">
        <v>379</v>
      </c>
      <c r="H5" s="364"/>
      <c r="I5" s="67" t="s">
        <v>378</v>
      </c>
      <c r="J5" s="82" t="s">
        <v>379</v>
      </c>
      <c r="K5" s="364"/>
      <c r="L5" s="67" t="s">
        <v>378</v>
      </c>
      <c r="M5" s="82" t="s">
        <v>379</v>
      </c>
    </row>
    <row r="6" spans="1:13" ht="22.5" customHeight="1" thickTop="1">
      <c r="A6" s="59" t="s">
        <v>600</v>
      </c>
      <c r="B6" s="80">
        <v>898</v>
      </c>
      <c r="C6" s="80">
        <v>299</v>
      </c>
      <c r="D6" s="80">
        <v>599</v>
      </c>
      <c r="E6" s="80">
        <v>179</v>
      </c>
      <c r="F6" s="80">
        <v>84</v>
      </c>
      <c r="G6" s="80">
        <v>95</v>
      </c>
      <c r="H6" s="80">
        <v>246</v>
      </c>
      <c r="I6" s="80">
        <v>75</v>
      </c>
      <c r="J6" s="80">
        <v>171</v>
      </c>
      <c r="K6" s="80">
        <v>473</v>
      </c>
      <c r="L6" s="80">
        <v>140</v>
      </c>
      <c r="M6" s="80">
        <v>333</v>
      </c>
    </row>
    <row r="7" spans="1:13" ht="22.5" customHeight="1">
      <c r="A7" s="107" t="s">
        <v>573</v>
      </c>
      <c r="B7" s="80">
        <v>924</v>
      </c>
      <c r="C7" s="80">
        <v>298</v>
      </c>
      <c r="D7" s="80">
        <v>626</v>
      </c>
      <c r="E7" s="80">
        <v>176</v>
      </c>
      <c r="F7" s="80">
        <v>81</v>
      </c>
      <c r="G7" s="80">
        <v>95</v>
      </c>
      <c r="H7" s="80">
        <v>254</v>
      </c>
      <c r="I7" s="80">
        <v>77</v>
      </c>
      <c r="J7" s="80">
        <v>177</v>
      </c>
      <c r="K7" s="80">
        <v>494</v>
      </c>
      <c r="L7" s="80">
        <v>140</v>
      </c>
      <c r="M7" s="80">
        <v>354</v>
      </c>
    </row>
    <row r="8" spans="1:13" ht="22.5" customHeight="1">
      <c r="A8" s="107" t="s">
        <v>574</v>
      </c>
      <c r="B8" s="80">
        <v>968</v>
      </c>
      <c r="C8" s="80">
        <v>317</v>
      </c>
      <c r="D8" s="80">
        <v>651</v>
      </c>
      <c r="E8" s="80">
        <v>186</v>
      </c>
      <c r="F8" s="80">
        <v>95</v>
      </c>
      <c r="G8" s="80">
        <v>91</v>
      </c>
      <c r="H8" s="80">
        <v>256</v>
      </c>
      <c r="I8" s="80">
        <v>76</v>
      </c>
      <c r="J8" s="80">
        <v>180</v>
      </c>
      <c r="K8" s="80">
        <v>526</v>
      </c>
      <c r="L8" s="80">
        <v>146</v>
      </c>
      <c r="M8" s="80">
        <v>380</v>
      </c>
    </row>
    <row r="9" spans="1:13" ht="22.5" customHeight="1">
      <c r="A9" s="107" t="s">
        <v>575</v>
      </c>
      <c r="B9" s="182">
        <v>1038</v>
      </c>
      <c r="C9" s="80">
        <v>352</v>
      </c>
      <c r="D9" s="80">
        <v>686</v>
      </c>
      <c r="E9" s="80">
        <v>207</v>
      </c>
      <c r="F9" s="80">
        <v>84</v>
      </c>
      <c r="G9" s="80">
        <v>123</v>
      </c>
      <c r="H9" s="80">
        <v>278</v>
      </c>
      <c r="I9" s="80">
        <v>194</v>
      </c>
      <c r="J9" s="80">
        <v>84</v>
      </c>
      <c r="K9" s="80">
        <v>553</v>
      </c>
      <c r="L9" s="80">
        <v>145</v>
      </c>
      <c r="M9" s="80">
        <v>408</v>
      </c>
    </row>
    <row r="10" spans="1:13" ht="22.5" customHeight="1">
      <c r="A10" s="184" t="s">
        <v>601</v>
      </c>
      <c r="B10" s="106">
        <v>1123</v>
      </c>
      <c r="C10" s="106">
        <v>398</v>
      </c>
      <c r="D10" s="106">
        <v>725</v>
      </c>
      <c r="E10" s="106">
        <v>252</v>
      </c>
      <c r="F10" s="106">
        <v>149</v>
      </c>
      <c r="G10" s="106">
        <v>103</v>
      </c>
      <c r="H10" s="106">
        <v>300</v>
      </c>
      <c r="I10" s="106">
        <v>89</v>
      </c>
      <c r="J10" s="106">
        <v>211</v>
      </c>
      <c r="K10" s="106">
        <v>571</v>
      </c>
      <c r="L10" s="106">
        <v>160</v>
      </c>
      <c r="M10" s="106">
        <v>411</v>
      </c>
    </row>
    <row r="11" ht="22.5" customHeight="1">
      <c r="A11" s="29" t="s">
        <v>364</v>
      </c>
    </row>
  </sheetData>
  <sheetProtection/>
  <mergeCells count="6">
    <mergeCell ref="E4:E5"/>
    <mergeCell ref="H4:H5"/>
    <mergeCell ref="A2:M2"/>
    <mergeCell ref="K4:K5"/>
    <mergeCell ref="A4:A5"/>
    <mergeCell ref="B4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G8"/>
  <sheetViews>
    <sheetView zoomScalePageLayoutView="0" workbookViewId="0" topLeftCell="A1">
      <selection activeCell="H23" sqref="H23"/>
    </sheetView>
  </sheetViews>
  <sheetFormatPr defaultColWidth="7.375" defaultRowHeight="18" customHeight="1"/>
  <cols>
    <col min="1" max="1" width="16.25390625" style="5" customWidth="1"/>
    <col min="2" max="4" width="14.625" style="5" customWidth="1"/>
    <col min="5" max="10" width="7.875" style="5" customWidth="1"/>
    <col min="11" max="16384" width="7.375" style="5" customWidth="1"/>
  </cols>
  <sheetData>
    <row r="1" ht="18" customHeight="1">
      <c r="A1" s="5" t="s">
        <v>398</v>
      </c>
    </row>
    <row r="2" spans="1:52" ht="24" customHeight="1">
      <c r="A2" s="331" t="s">
        <v>693</v>
      </c>
      <c r="B2" s="331"/>
      <c r="C2" s="331"/>
      <c r="D2" s="33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7" ht="18" customHeight="1">
      <c r="A3" s="20"/>
      <c r="B3" s="20"/>
      <c r="C3" s="20"/>
      <c r="D3" s="20"/>
      <c r="E3" s="20"/>
      <c r="F3" s="20"/>
      <c r="G3" s="20"/>
    </row>
    <row r="4" spans="1:4" ht="27" customHeight="1" thickBot="1">
      <c r="A4" s="175" t="s">
        <v>537</v>
      </c>
      <c r="B4" s="172" t="s">
        <v>538</v>
      </c>
      <c r="C4" s="172" t="s">
        <v>539</v>
      </c>
      <c r="D4" s="172" t="s">
        <v>540</v>
      </c>
    </row>
    <row r="5" spans="1:5" ht="25.5" customHeight="1" thickTop="1">
      <c r="A5" s="176" t="s">
        <v>536</v>
      </c>
      <c r="B5" s="58">
        <v>197</v>
      </c>
      <c r="C5" s="58">
        <v>465</v>
      </c>
      <c r="D5" s="58">
        <v>113</v>
      </c>
      <c r="E5" s="177"/>
    </row>
    <row r="6" spans="1:5" ht="25.5" customHeight="1">
      <c r="A6" s="183" t="s">
        <v>591</v>
      </c>
      <c r="B6" s="58">
        <v>218</v>
      </c>
      <c r="C6" s="58">
        <v>496</v>
      </c>
      <c r="D6" s="58">
        <v>136</v>
      </c>
      <c r="E6" s="177"/>
    </row>
    <row r="7" spans="1:5" ht="22.5" customHeight="1">
      <c r="A7" s="183" t="s">
        <v>633</v>
      </c>
      <c r="B7" s="58">
        <v>231</v>
      </c>
      <c r="C7" s="58">
        <v>534</v>
      </c>
      <c r="D7" s="58">
        <v>140</v>
      </c>
      <c r="E7" s="177"/>
    </row>
    <row r="8" spans="1:59" ht="22.5" customHeight="1">
      <c r="A8" s="5" t="s">
        <v>364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</sheetData>
  <sheetProtection/>
  <mergeCells count="1">
    <mergeCell ref="A2:D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J17"/>
  <sheetViews>
    <sheetView zoomScalePageLayoutView="0" workbookViewId="0" topLeftCell="A1">
      <selection activeCell="H21" sqref="H21"/>
    </sheetView>
  </sheetViews>
  <sheetFormatPr defaultColWidth="7.375" defaultRowHeight="18" customHeight="1"/>
  <cols>
    <col min="1" max="1" width="16.25390625" style="29" customWidth="1"/>
    <col min="2" max="2" width="12.375" style="29" bestFit="1" customWidth="1"/>
    <col min="3" max="5" width="11.25390625" style="29" customWidth="1"/>
    <col min="6" max="6" width="11.125" style="29" customWidth="1"/>
    <col min="7" max="7" width="11.25390625" style="29" customWidth="1"/>
    <col min="8" max="13" width="7.875" style="29" customWidth="1"/>
    <col min="14" max="16384" width="7.375" style="29" customWidth="1"/>
  </cols>
  <sheetData>
    <row r="1" ht="18" customHeight="1">
      <c r="A1" s="29" t="s">
        <v>398</v>
      </c>
    </row>
    <row r="2" spans="1:55" ht="24" customHeight="1">
      <c r="A2" s="331" t="s">
        <v>692</v>
      </c>
      <c r="B2" s="331"/>
      <c r="C2" s="331"/>
      <c r="D2" s="331"/>
      <c r="E2" s="331"/>
      <c r="F2" s="331"/>
      <c r="G2" s="33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10" ht="18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7" ht="27" customHeight="1" thickBot="1">
      <c r="A4" s="52" t="s">
        <v>252</v>
      </c>
      <c r="B4" s="66" t="s">
        <v>78</v>
      </c>
      <c r="C4" s="66" t="s">
        <v>79</v>
      </c>
      <c r="D4" s="66" t="s">
        <v>80</v>
      </c>
      <c r="E4" s="66" t="s">
        <v>81</v>
      </c>
      <c r="F4" s="66" t="s">
        <v>82</v>
      </c>
      <c r="G4" s="81" t="s">
        <v>83</v>
      </c>
    </row>
    <row r="5" spans="1:8" ht="22.5" customHeight="1" thickTop="1">
      <c r="A5" s="59" t="s">
        <v>600</v>
      </c>
      <c r="B5" s="84">
        <v>6139</v>
      </c>
      <c r="C5" s="84">
        <v>3476</v>
      </c>
      <c r="D5" s="84">
        <v>460</v>
      </c>
      <c r="E5" s="84">
        <v>85</v>
      </c>
      <c r="F5" s="84">
        <v>426</v>
      </c>
      <c r="G5" s="84">
        <v>1692</v>
      </c>
      <c r="H5" s="36"/>
    </row>
    <row r="6" spans="1:8" ht="22.5" customHeight="1">
      <c r="A6" s="107" t="s">
        <v>573</v>
      </c>
      <c r="B6" s="84">
        <v>6367</v>
      </c>
      <c r="C6" s="84">
        <v>3640</v>
      </c>
      <c r="D6" s="84">
        <v>467</v>
      </c>
      <c r="E6" s="84">
        <v>88</v>
      </c>
      <c r="F6" s="84">
        <v>424</v>
      </c>
      <c r="G6" s="84">
        <v>1748</v>
      </c>
      <c r="H6" s="36"/>
    </row>
    <row r="7" spans="1:8" ht="22.5" customHeight="1">
      <c r="A7" s="107" t="s">
        <v>574</v>
      </c>
      <c r="B7" s="84">
        <v>6596</v>
      </c>
      <c r="C7" s="84">
        <v>3797</v>
      </c>
      <c r="D7" s="84">
        <v>470</v>
      </c>
      <c r="E7" s="84">
        <v>84</v>
      </c>
      <c r="F7" s="84">
        <v>444</v>
      </c>
      <c r="G7" s="84">
        <v>1792</v>
      </c>
      <c r="H7" s="36"/>
    </row>
    <row r="8" spans="1:8" ht="22.5" customHeight="1">
      <c r="A8" s="107" t="s">
        <v>575</v>
      </c>
      <c r="B8" s="84">
        <v>6738</v>
      </c>
      <c r="C8" s="84">
        <v>3875</v>
      </c>
      <c r="D8" s="84">
        <v>480</v>
      </c>
      <c r="E8" s="84">
        <v>77</v>
      </c>
      <c r="F8" s="84">
        <v>435</v>
      </c>
      <c r="G8" s="84">
        <v>1871</v>
      </c>
      <c r="H8" s="36"/>
    </row>
    <row r="9" spans="1:8" ht="22.5" customHeight="1">
      <c r="A9" s="184" t="s">
        <v>601</v>
      </c>
      <c r="B9" s="255">
        <v>7171</v>
      </c>
      <c r="C9" s="255">
        <v>4091</v>
      </c>
      <c r="D9" s="255">
        <v>543</v>
      </c>
      <c r="E9" s="255">
        <v>84</v>
      </c>
      <c r="F9" s="255">
        <v>460</v>
      </c>
      <c r="G9" s="255">
        <v>1993</v>
      </c>
      <c r="H9" s="36"/>
    </row>
    <row r="10" spans="1:8" ht="22.5" customHeight="1">
      <c r="A10" s="38"/>
      <c r="B10" s="252"/>
      <c r="C10" s="253"/>
      <c r="D10" s="253"/>
      <c r="E10" s="253"/>
      <c r="F10" s="253"/>
      <c r="G10" s="254"/>
      <c r="H10" s="36"/>
    </row>
    <row r="11" spans="1:59" ht="22.5" customHeight="1">
      <c r="A11" s="127" t="s">
        <v>423</v>
      </c>
      <c r="B11" s="255">
        <v>1994</v>
      </c>
      <c r="C11" s="255">
        <v>828</v>
      </c>
      <c r="D11" s="256">
        <v>28</v>
      </c>
      <c r="E11" s="255">
        <v>3</v>
      </c>
      <c r="F11" s="255">
        <v>133</v>
      </c>
      <c r="G11" s="255">
        <v>1002</v>
      </c>
      <c r="H11" s="3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ht="22.5" customHeight="1">
      <c r="A12" s="127" t="s">
        <v>424</v>
      </c>
      <c r="B12" s="255">
        <v>1106</v>
      </c>
      <c r="C12" s="255">
        <v>799</v>
      </c>
      <c r="D12" s="255">
        <v>145</v>
      </c>
      <c r="E12" s="255">
        <v>4</v>
      </c>
      <c r="F12" s="255">
        <v>136</v>
      </c>
      <c r="G12" s="255">
        <v>22</v>
      </c>
      <c r="H12" s="3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8" ht="22.5" customHeight="1">
      <c r="A13" s="127" t="s">
        <v>425</v>
      </c>
      <c r="B13" s="255">
        <v>1328</v>
      </c>
      <c r="C13" s="255">
        <v>790</v>
      </c>
      <c r="D13" s="255">
        <v>67</v>
      </c>
      <c r="E13" s="255">
        <v>50</v>
      </c>
      <c r="F13" s="255">
        <v>40</v>
      </c>
      <c r="G13" s="255">
        <v>381</v>
      </c>
      <c r="H13" s="36"/>
    </row>
    <row r="14" spans="1:8" ht="22.5" customHeight="1">
      <c r="A14" s="127" t="s">
        <v>426</v>
      </c>
      <c r="B14" s="255">
        <v>2062</v>
      </c>
      <c r="C14" s="255">
        <v>1263</v>
      </c>
      <c r="D14" s="255">
        <v>147</v>
      </c>
      <c r="E14" s="255">
        <v>27</v>
      </c>
      <c r="F14" s="255">
        <v>37</v>
      </c>
      <c r="G14" s="255">
        <v>588</v>
      </c>
      <c r="H14" s="36"/>
    </row>
    <row r="15" spans="1:8" ht="22.5" customHeight="1">
      <c r="A15" s="127" t="s">
        <v>427</v>
      </c>
      <c r="B15" s="255">
        <v>327</v>
      </c>
      <c r="C15" s="255">
        <v>261</v>
      </c>
      <c r="D15" s="255">
        <v>4</v>
      </c>
      <c r="E15" s="312" t="s">
        <v>652</v>
      </c>
      <c r="F15" s="255">
        <v>62</v>
      </c>
      <c r="G15" s="312" t="s">
        <v>625</v>
      </c>
      <c r="H15" s="36"/>
    </row>
    <row r="16" spans="1:8" ht="22.5" customHeight="1">
      <c r="A16" s="127" t="s">
        <v>428</v>
      </c>
      <c r="B16" s="255">
        <v>354</v>
      </c>
      <c r="C16" s="255">
        <v>150</v>
      </c>
      <c r="D16" s="255">
        <v>152</v>
      </c>
      <c r="E16" s="312" t="s">
        <v>652</v>
      </c>
      <c r="F16" s="255">
        <v>52</v>
      </c>
      <c r="G16" s="312" t="s">
        <v>625</v>
      </c>
      <c r="H16" s="36"/>
    </row>
    <row r="17" spans="1:62" ht="22.5" customHeight="1">
      <c r="A17" s="29" t="s">
        <v>364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</sheetData>
  <sheetProtection/>
  <mergeCells count="1"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J16"/>
  <sheetViews>
    <sheetView zoomScalePageLayoutView="0" workbookViewId="0" topLeftCell="A1">
      <selection activeCell="A3" sqref="A3"/>
    </sheetView>
  </sheetViews>
  <sheetFormatPr defaultColWidth="7.375" defaultRowHeight="18" customHeight="1"/>
  <cols>
    <col min="1" max="1" width="16.25390625" style="29" customWidth="1"/>
    <col min="2" max="2" width="12.50390625" style="29" customWidth="1"/>
    <col min="3" max="3" width="14.125" style="29" customWidth="1"/>
    <col min="4" max="4" width="12.50390625" style="29" customWidth="1"/>
    <col min="5" max="5" width="14.125" style="29" bestFit="1" customWidth="1"/>
    <col min="6" max="6" width="12.50390625" style="29" customWidth="1"/>
    <col min="7" max="7" width="14.125" style="29" customWidth="1"/>
    <col min="8" max="13" width="7.875" style="29" customWidth="1"/>
    <col min="14" max="16384" width="7.375" style="29" customWidth="1"/>
  </cols>
  <sheetData>
    <row r="1" ht="18" customHeight="1">
      <c r="A1" s="29" t="s">
        <v>398</v>
      </c>
    </row>
    <row r="2" spans="1:10" ht="24" customHeight="1">
      <c r="A2" s="331" t="s">
        <v>694</v>
      </c>
      <c r="B2" s="331"/>
      <c r="C2" s="331"/>
      <c r="D2" s="331"/>
      <c r="E2" s="331"/>
      <c r="F2" s="331"/>
      <c r="G2" s="331"/>
      <c r="H2" s="15"/>
      <c r="I2" s="20"/>
      <c r="J2" s="20"/>
    </row>
    <row r="3" ht="18" customHeight="1">
      <c r="H3" s="31"/>
    </row>
    <row r="4" spans="1:8" ht="18" customHeight="1">
      <c r="A4" s="28" t="s">
        <v>84</v>
      </c>
      <c r="B4" s="28" t="s">
        <v>560</v>
      </c>
      <c r="C4" s="28"/>
      <c r="D4" s="28"/>
      <c r="E4" s="28"/>
      <c r="H4" s="31"/>
    </row>
    <row r="5" spans="1:8" ht="25.5" customHeight="1">
      <c r="A5" s="341" t="s">
        <v>218</v>
      </c>
      <c r="B5" s="346" t="s">
        <v>253</v>
      </c>
      <c r="C5" s="348"/>
      <c r="D5" s="346" t="s">
        <v>254</v>
      </c>
      <c r="E5" s="348"/>
      <c r="F5" s="346" t="s">
        <v>255</v>
      </c>
      <c r="G5" s="348"/>
      <c r="H5" s="31"/>
    </row>
    <row r="6" spans="1:8" ht="25.5" customHeight="1" thickBot="1">
      <c r="A6" s="353"/>
      <c r="B6" s="66" t="s">
        <v>256</v>
      </c>
      <c r="C6" s="148" t="s">
        <v>257</v>
      </c>
      <c r="D6" s="66" t="s">
        <v>256</v>
      </c>
      <c r="E6" s="148" t="s">
        <v>257</v>
      </c>
      <c r="F6" s="66" t="s">
        <v>256</v>
      </c>
      <c r="G6" s="148" t="s">
        <v>257</v>
      </c>
      <c r="H6" s="31"/>
    </row>
    <row r="7" spans="1:7" ht="22.5" customHeight="1" thickTop="1">
      <c r="A7" s="59" t="s">
        <v>600</v>
      </c>
      <c r="B7" s="79">
        <v>12877</v>
      </c>
      <c r="C7" s="79">
        <v>12198</v>
      </c>
      <c r="D7" s="79">
        <v>12200</v>
      </c>
      <c r="E7" s="79">
        <v>11596</v>
      </c>
      <c r="F7" s="79">
        <v>10900</v>
      </c>
      <c r="G7" s="79">
        <v>12956</v>
      </c>
    </row>
    <row r="8" spans="1:7" ht="22.5" customHeight="1">
      <c r="A8" s="107" t="s">
        <v>573</v>
      </c>
      <c r="B8" s="79">
        <v>12877</v>
      </c>
      <c r="C8" s="79">
        <v>11618</v>
      </c>
      <c r="D8" s="79">
        <v>12171</v>
      </c>
      <c r="E8" s="79">
        <v>11150</v>
      </c>
      <c r="F8" s="79">
        <v>10900</v>
      </c>
      <c r="G8" s="79">
        <v>10292</v>
      </c>
    </row>
    <row r="9" spans="1:7" ht="22.5" customHeight="1">
      <c r="A9" s="107" t="s">
        <v>574</v>
      </c>
      <c r="B9" s="79">
        <v>12877</v>
      </c>
      <c r="C9" s="79">
        <v>10929</v>
      </c>
      <c r="D9" s="79">
        <v>11671</v>
      </c>
      <c r="E9" s="79">
        <v>11053</v>
      </c>
      <c r="F9" s="79">
        <v>10900</v>
      </c>
      <c r="G9" s="79">
        <v>10102</v>
      </c>
    </row>
    <row r="10" spans="1:7" ht="22.5" customHeight="1">
      <c r="A10" s="107" t="s">
        <v>575</v>
      </c>
      <c r="B10" s="79">
        <v>12877</v>
      </c>
      <c r="C10" s="79">
        <v>10797</v>
      </c>
      <c r="D10" s="79">
        <v>11100</v>
      </c>
      <c r="E10" s="79">
        <v>10344</v>
      </c>
      <c r="F10" s="79">
        <v>10200</v>
      </c>
      <c r="G10" s="79">
        <v>9983</v>
      </c>
    </row>
    <row r="11" spans="1:7" ht="22.5" customHeight="1">
      <c r="A11" s="184" t="s">
        <v>601</v>
      </c>
      <c r="B11" s="79">
        <v>12877</v>
      </c>
      <c r="C11" s="79">
        <v>10727</v>
      </c>
      <c r="D11" s="79">
        <v>11190</v>
      </c>
      <c r="E11" s="79">
        <v>11083</v>
      </c>
      <c r="F11" s="79">
        <v>10200</v>
      </c>
      <c r="G11" s="79">
        <v>10367</v>
      </c>
    </row>
    <row r="12" ht="22.5" customHeight="1">
      <c r="A12" s="29" t="s">
        <v>365</v>
      </c>
    </row>
    <row r="16" spans="11:62" ht="18" customHeight="1"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</sheetData>
  <sheetProtection/>
  <mergeCells count="5">
    <mergeCell ref="A2:G2"/>
    <mergeCell ref="A5:A6"/>
    <mergeCell ref="B5:C5"/>
    <mergeCell ref="D5:E5"/>
    <mergeCell ref="F5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7.125" defaultRowHeight="18" customHeight="1"/>
  <cols>
    <col min="1" max="1" width="17.625" style="10" customWidth="1"/>
    <col min="2" max="4" width="12.25390625" style="10" customWidth="1"/>
    <col min="5" max="5" width="13.875" style="10" customWidth="1"/>
    <col min="6" max="11" width="12.25390625" style="10" customWidth="1"/>
    <col min="12" max="16384" width="7.125" style="10" customWidth="1"/>
  </cols>
  <sheetData>
    <row r="1" s="5" customFormat="1" ht="18" customHeight="1">
      <c r="A1" s="5" t="s">
        <v>398</v>
      </c>
    </row>
    <row r="2" spans="1:11" s="20" customFormat="1" ht="24" customHeight="1">
      <c r="A2" s="331" t="s">
        <v>695</v>
      </c>
      <c r="B2" s="331"/>
      <c r="C2" s="331"/>
      <c r="D2" s="331"/>
      <c r="E2" s="331"/>
      <c r="F2" s="331"/>
      <c r="G2" s="15"/>
      <c r="K2" s="29"/>
    </row>
    <row r="3" spans="1:11" s="20" customFormat="1" ht="18" customHeight="1">
      <c r="A3" s="11"/>
      <c r="B3" s="11"/>
      <c r="C3" s="11"/>
      <c r="D3" s="11"/>
      <c r="E3" s="11"/>
      <c r="G3" s="15"/>
      <c r="K3" s="29"/>
    </row>
    <row r="4" spans="1:7" s="29" customFormat="1" ht="18" customHeight="1">
      <c r="A4" s="29" t="s">
        <v>380</v>
      </c>
      <c r="G4" s="31"/>
    </row>
    <row r="5" spans="1:7" s="29" customFormat="1" ht="25.5" customHeight="1">
      <c r="A5" s="337" t="s">
        <v>206</v>
      </c>
      <c r="B5" s="346" t="s">
        <v>246</v>
      </c>
      <c r="C5" s="347"/>
      <c r="D5" s="347"/>
      <c r="E5" s="347"/>
      <c r="F5" s="341" t="s">
        <v>250</v>
      </c>
      <c r="G5" s="31"/>
    </row>
    <row r="6" spans="1:7" s="29" customFormat="1" ht="25.5" customHeight="1">
      <c r="A6" s="352"/>
      <c r="B6" s="341" t="s">
        <v>85</v>
      </c>
      <c r="C6" s="34" t="s">
        <v>247</v>
      </c>
      <c r="D6" s="341" t="s">
        <v>248</v>
      </c>
      <c r="E6" s="337" t="s">
        <v>249</v>
      </c>
      <c r="F6" s="354"/>
      <c r="G6" s="31"/>
    </row>
    <row r="7" spans="1:7" s="29" customFormat="1" ht="25.5" customHeight="1" thickBot="1">
      <c r="A7" s="353"/>
      <c r="B7" s="338"/>
      <c r="C7" s="52" t="s">
        <v>251</v>
      </c>
      <c r="D7" s="338"/>
      <c r="E7" s="353"/>
      <c r="F7" s="338"/>
      <c r="G7" s="31"/>
    </row>
    <row r="8" spans="1:9" s="29" customFormat="1" ht="22.5" customHeight="1" thickTop="1">
      <c r="A8" s="59" t="s">
        <v>600</v>
      </c>
      <c r="B8" s="84">
        <v>58896</v>
      </c>
      <c r="C8" s="84">
        <v>33534</v>
      </c>
      <c r="D8" s="84">
        <v>916</v>
      </c>
      <c r="E8" s="84">
        <v>24446</v>
      </c>
      <c r="F8" s="74">
        <v>26.8</v>
      </c>
      <c r="G8" s="32"/>
      <c r="H8" s="20"/>
      <c r="I8" s="20"/>
    </row>
    <row r="9" spans="1:7" s="20" customFormat="1" ht="22.5" customHeight="1">
      <c r="A9" s="107" t="s">
        <v>573</v>
      </c>
      <c r="B9" s="84">
        <v>58478</v>
      </c>
      <c r="C9" s="84">
        <v>33371</v>
      </c>
      <c r="D9" s="84">
        <v>842</v>
      </c>
      <c r="E9" s="84">
        <v>24265</v>
      </c>
      <c r="F9" s="74">
        <v>26.3</v>
      </c>
      <c r="G9" s="32"/>
    </row>
    <row r="10" spans="1:7" s="20" customFormat="1" ht="22.5" customHeight="1">
      <c r="A10" s="107" t="s">
        <v>574</v>
      </c>
      <c r="B10" s="84">
        <v>57348</v>
      </c>
      <c r="C10" s="84">
        <v>32664</v>
      </c>
      <c r="D10" s="84">
        <v>829</v>
      </c>
      <c r="E10" s="84">
        <v>23855</v>
      </c>
      <c r="F10" s="74">
        <v>25.6</v>
      </c>
      <c r="G10" s="32"/>
    </row>
    <row r="11" spans="1:7" s="20" customFormat="1" ht="22.5" customHeight="1">
      <c r="A11" s="107" t="s">
        <v>575</v>
      </c>
      <c r="B11" s="84">
        <v>56294</v>
      </c>
      <c r="C11" s="84">
        <v>31359</v>
      </c>
      <c r="D11" s="84">
        <v>924</v>
      </c>
      <c r="E11" s="84">
        <v>24011</v>
      </c>
      <c r="F11" s="74">
        <v>25.3</v>
      </c>
      <c r="G11" s="32"/>
    </row>
    <row r="12" spans="1:7" s="20" customFormat="1" ht="22.5" customHeight="1">
      <c r="A12" s="184" t="s">
        <v>601</v>
      </c>
      <c r="B12" s="58">
        <v>55295</v>
      </c>
      <c r="C12" s="58">
        <v>30496</v>
      </c>
      <c r="D12" s="58">
        <v>893</v>
      </c>
      <c r="E12" s="58">
        <v>23906</v>
      </c>
      <c r="F12" s="220">
        <v>24.5</v>
      </c>
      <c r="G12" s="32"/>
    </row>
    <row r="13" s="29" customFormat="1" ht="22.5" customHeight="1">
      <c r="A13" s="29" t="s">
        <v>583</v>
      </c>
    </row>
    <row r="14" s="29" customFormat="1" ht="18" customHeight="1"/>
    <row r="15" s="29" customFormat="1" ht="18" customHeight="1"/>
  </sheetData>
  <sheetProtection/>
  <mergeCells count="7">
    <mergeCell ref="A5:A7"/>
    <mergeCell ref="A2:F2"/>
    <mergeCell ref="F5:F7"/>
    <mergeCell ref="B6:B7"/>
    <mergeCell ref="D6:D7"/>
    <mergeCell ref="E6:E7"/>
    <mergeCell ref="B5:E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1">
      <selection activeCell="A1" sqref="A1"/>
    </sheetView>
  </sheetViews>
  <sheetFormatPr defaultColWidth="7.125" defaultRowHeight="18" customHeight="1"/>
  <cols>
    <col min="1" max="1" width="17.625" style="29" customWidth="1"/>
    <col min="2" max="13" width="11.25390625" style="29" customWidth="1"/>
    <col min="14" max="16384" width="7.125" style="29" customWidth="1"/>
  </cols>
  <sheetData>
    <row r="1" ht="18" customHeight="1">
      <c r="A1" s="29" t="s">
        <v>398</v>
      </c>
    </row>
    <row r="2" spans="1:17" ht="24" customHeight="1">
      <c r="A2" s="331" t="s">
        <v>696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20"/>
      <c r="O2" s="20"/>
      <c r="P2" s="20"/>
      <c r="Q2" s="20"/>
    </row>
    <row r="3" spans="1:17" ht="18" customHeight="1">
      <c r="A3" s="11"/>
      <c r="B3" s="11"/>
      <c r="C3" s="11"/>
      <c r="D3" s="11"/>
      <c r="E3" s="11"/>
      <c r="F3" s="11"/>
      <c r="G3" s="11"/>
      <c r="H3" s="11"/>
      <c r="I3" s="20"/>
      <c r="J3" s="20"/>
      <c r="K3" s="20"/>
      <c r="L3" s="20"/>
      <c r="M3" s="20"/>
      <c r="N3" s="20"/>
      <c r="O3" s="20"/>
      <c r="P3" s="20"/>
      <c r="Q3" s="20"/>
    </row>
    <row r="4" ht="18" customHeight="1">
      <c r="A4" s="31" t="s">
        <v>380</v>
      </c>
    </row>
    <row r="5" spans="1:13" ht="25.5" customHeight="1" thickBot="1">
      <c r="A5" s="52" t="s">
        <v>206</v>
      </c>
      <c r="B5" s="67" t="s">
        <v>86</v>
      </c>
      <c r="C5" s="67" t="s">
        <v>242</v>
      </c>
      <c r="D5" s="67" t="s">
        <v>87</v>
      </c>
      <c r="E5" s="67" t="s">
        <v>88</v>
      </c>
      <c r="F5" s="67" t="s">
        <v>89</v>
      </c>
      <c r="G5" s="67" t="s">
        <v>243</v>
      </c>
      <c r="H5" s="67" t="s">
        <v>90</v>
      </c>
      <c r="I5" s="67" t="s">
        <v>236</v>
      </c>
      <c r="J5" s="67" t="s">
        <v>238</v>
      </c>
      <c r="K5" s="67" t="s">
        <v>244</v>
      </c>
      <c r="L5" s="67" t="s">
        <v>91</v>
      </c>
      <c r="M5" s="67" t="s">
        <v>245</v>
      </c>
    </row>
    <row r="6" spans="1:13" ht="22.5" customHeight="1" thickTop="1">
      <c r="A6" s="59" t="s">
        <v>600</v>
      </c>
      <c r="B6" s="78">
        <v>35134</v>
      </c>
      <c r="C6" s="78">
        <v>2727</v>
      </c>
      <c r="D6" s="78">
        <v>68</v>
      </c>
      <c r="E6" s="78">
        <v>2773</v>
      </c>
      <c r="F6" s="78">
        <v>28032</v>
      </c>
      <c r="G6" s="78">
        <v>76</v>
      </c>
      <c r="H6" s="78">
        <v>1368</v>
      </c>
      <c r="I6" s="78">
        <v>1</v>
      </c>
      <c r="J6" s="75">
        <v>0</v>
      </c>
      <c r="K6" s="78">
        <v>37</v>
      </c>
      <c r="L6" s="78">
        <v>52</v>
      </c>
      <c r="M6" s="78">
        <v>55</v>
      </c>
    </row>
    <row r="7" spans="1:13" ht="22.5" customHeight="1">
      <c r="A7" s="107" t="s">
        <v>573</v>
      </c>
      <c r="B7" s="78">
        <v>37376</v>
      </c>
      <c r="C7" s="78">
        <v>2447</v>
      </c>
      <c r="D7" s="78">
        <v>51</v>
      </c>
      <c r="E7" s="78">
        <v>2654</v>
      </c>
      <c r="F7" s="78">
        <v>30616</v>
      </c>
      <c r="G7" s="78">
        <v>69</v>
      </c>
      <c r="H7" s="78">
        <v>1444</v>
      </c>
      <c r="I7" s="78">
        <v>1</v>
      </c>
      <c r="J7" s="75">
        <v>0</v>
      </c>
      <c r="K7" s="78">
        <v>36</v>
      </c>
      <c r="L7" s="78">
        <v>58</v>
      </c>
      <c r="M7" s="78">
        <v>45</v>
      </c>
    </row>
    <row r="8" spans="1:13" ht="22.5" customHeight="1">
      <c r="A8" s="107" t="s">
        <v>574</v>
      </c>
      <c r="B8" s="78">
        <v>39900</v>
      </c>
      <c r="C8" s="78">
        <v>2263</v>
      </c>
      <c r="D8" s="78">
        <v>43</v>
      </c>
      <c r="E8" s="78">
        <v>2529</v>
      </c>
      <c r="F8" s="78">
        <v>33393</v>
      </c>
      <c r="G8" s="78">
        <v>63</v>
      </c>
      <c r="H8" s="78">
        <v>1521</v>
      </c>
      <c r="I8" s="78">
        <v>1</v>
      </c>
      <c r="J8" s="75">
        <v>0</v>
      </c>
      <c r="K8" s="78">
        <v>29</v>
      </c>
      <c r="L8" s="78">
        <v>58</v>
      </c>
      <c r="M8" s="78">
        <v>66</v>
      </c>
    </row>
    <row r="9" spans="1:13" ht="22.5" customHeight="1">
      <c r="A9" s="107" t="s">
        <v>575</v>
      </c>
      <c r="B9" s="78">
        <v>42222</v>
      </c>
      <c r="C9" s="78">
        <v>2099</v>
      </c>
      <c r="D9" s="78">
        <v>30</v>
      </c>
      <c r="E9" s="78">
        <v>2417</v>
      </c>
      <c r="F9" s="78">
        <v>35945</v>
      </c>
      <c r="G9" s="78">
        <v>62</v>
      </c>
      <c r="H9" s="78">
        <v>1567</v>
      </c>
      <c r="I9" s="78">
        <v>1</v>
      </c>
      <c r="J9" s="75">
        <v>0</v>
      </c>
      <c r="K9" s="78">
        <v>31</v>
      </c>
      <c r="L9" s="78">
        <v>70</v>
      </c>
      <c r="M9" s="78">
        <v>146</v>
      </c>
    </row>
    <row r="10" spans="1:13" ht="22.5" customHeight="1">
      <c r="A10" s="184" t="s">
        <v>601</v>
      </c>
      <c r="B10" s="92">
        <v>44669</v>
      </c>
      <c r="C10" s="92">
        <v>1930</v>
      </c>
      <c r="D10" s="92">
        <v>24</v>
      </c>
      <c r="E10" s="92">
        <v>2297</v>
      </c>
      <c r="F10" s="92">
        <v>38609</v>
      </c>
      <c r="G10" s="92">
        <v>60</v>
      </c>
      <c r="H10" s="92">
        <v>1647</v>
      </c>
      <c r="I10" s="92">
        <v>1</v>
      </c>
      <c r="J10" s="192">
        <v>0</v>
      </c>
      <c r="K10" s="92">
        <v>31</v>
      </c>
      <c r="L10" s="92">
        <v>70</v>
      </c>
      <c r="M10" s="92">
        <v>53</v>
      </c>
    </row>
    <row r="11" ht="22.5" customHeight="1">
      <c r="A11" s="29" t="s">
        <v>92</v>
      </c>
    </row>
    <row r="12" ht="22.5" customHeight="1">
      <c r="A12" s="29" t="s">
        <v>584</v>
      </c>
    </row>
  </sheetData>
  <sheetProtection/>
  <mergeCells count="1">
    <mergeCell ref="A2:M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A1" sqref="A1"/>
    </sheetView>
  </sheetViews>
  <sheetFormatPr defaultColWidth="7.125" defaultRowHeight="18" customHeight="1"/>
  <cols>
    <col min="1" max="1" width="17.625" style="29" customWidth="1"/>
    <col min="2" max="13" width="11.25390625" style="29" customWidth="1"/>
    <col min="14" max="16384" width="7.125" style="29" customWidth="1"/>
  </cols>
  <sheetData>
    <row r="1" ht="18" customHeight="1">
      <c r="A1" s="29" t="s">
        <v>398</v>
      </c>
    </row>
    <row r="2" spans="1:13" s="20" customFormat="1" ht="24" customHeight="1">
      <c r="A2" s="331" t="s">
        <v>697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4" ht="18" customHeight="1">
      <c r="A4" s="29" t="s">
        <v>334</v>
      </c>
    </row>
    <row r="5" spans="1:13" ht="27" customHeight="1" thickBot="1">
      <c r="A5" s="52" t="s">
        <v>206</v>
      </c>
      <c r="B5" s="66" t="s">
        <v>93</v>
      </c>
      <c r="C5" s="66" t="s">
        <v>94</v>
      </c>
      <c r="D5" s="66" t="s">
        <v>95</v>
      </c>
      <c r="E5" s="66" t="s">
        <v>96</v>
      </c>
      <c r="F5" s="66" t="s">
        <v>89</v>
      </c>
      <c r="G5" s="66" t="s">
        <v>97</v>
      </c>
      <c r="H5" s="66" t="s">
        <v>90</v>
      </c>
      <c r="I5" s="66" t="s">
        <v>98</v>
      </c>
      <c r="J5" s="66" t="s">
        <v>99</v>
      </c>
      <c r="K5" s="66" t="s">
        <v>100</v>
      </c>
      <c r="L5" s="66" t="s">
        <v>91</v>
      </c>
      <c r="M5" s="66" t="s">
        <v>245</v>
      </c>
    </row>
    <row r="6" spans="1:13" ht="22.5" customHeight="1" thickTop="1">
      <c r="A6" s="59" t="s">
        <v>600</v>
      </c>
      <c r="B6" s="79">
        <v>21898978</v>
      </c>
      <c r="C6" s="79">
        <v>1384744</v>
      </c>
      <c r="D6" s="79">
        <v>19239</v>
      </c>
      <c r="E6" s="79">
        <v>637242</v>
      </c>
      <c r="F6" s="79">
        <v>18524400</v>
      </c>
      <c r="G6" s="79">
        <v>66936</v>
      </c>
      <c r="H6" s="79">
        <v>1209391</v>
      </c>
      <c r="I6" s="79">
        <v>1252</v>
      </c>
      <c r="J6" s="75">
        <v>0</v>
      </c>
      <c r="K6" s="79">
        <v>16972</v>
      </c>
      <c r="L6" s="79">
        <v>38802</v>
      </c>
      <c r="M6" s="79">
        <v>8244</v>
      </c>
    </row>
    <row r="7" spans="1:13" s="20" customFormat="1" ht="22.5" customHeight="1">
      <c r="A7" s="107" t="s">
        <v>573</v>
      </c>
      <c r="B7" s="79">
        <v>23527326</v>
      </c>
      <c r="C7" s="79">
        <v>1259195</v>
      </c>
      <c r="D7" s="79">
        <v>13863</v>
      </c>
      <c r="E7" s="79">
        <v>611797</v>
      </c>
      <c r="F7" s="79">
        <v>20242856</v>
      </c>
      <c r="G7" s="79">
        <v>61374</v>
      </c>
      <c r="H7" s="79">
        <v>1277349</v>
      </c>
      <c r="I7" s="79">
        <v>1252</v>
      </c>
      <c r="J7" s="75">
        <v>0</v>
      </c>
      <c r="K7" s="79">
        <v>15842</v>
      </c>
      <c r="L7" s="79">
        <v>43798</v>
      </c>
      <c r="M7" s="79">
        <v>6552</v>
      </c>
    </row>
    <row r="8" spans="1:13" s="20" customFormat="1" ht="22.5" customHeight="1">
      <c r="A8" s="107" t="s">
        <v>574</v>
      </c>
      <c r="B8" s="79">
        <v>25260341</v>
      </c>
      <c r="C8" s="79">
        <v>1165289</v>
      </c>
      <c r="D8" s="79">
        <v>8325</v>
      </c>
      <c r="E8" s="79">
        <v>586101</v>
      </c>
      <c r="F8" s="79">
        <v>22044515</v>
      </c>
      <c r="G8" s="79">
        <v>56238</v>
      </c>
      <c r="H8" s="79">
        <v>1341592</v>
      </c>
      <c r="I8" s="79">
        <v>1248</v>
      </c>
      <c r="J8" s="75">
        <v>0</v>
      </c>
      <c r="K8" s="79">
        <v>12501</v>
      </c>
      <c r="L8" s="79">
        <v>44532</v>
      </c>
      <c r="M8" s="79">
        <v>9523</v>
      </c>
    </row>
    <row r="9" spans="1:13" s="20" customFormat="1" ht="22.5" customHeight="1">
      <c r="A9" s="107" t="s">
        <v>575</v>
      </c>
      <c r="B9" s="79">
        <v>26925154</v>
      </c>
      <c r="C9" s="79">
        <v>1087786</v>
      </c>
      <c r="D9" s="79">
        <v>7198</v>
      </c>
      <c r="E9" s="79">
        <v>564784</v>
      </c>
      <c r="F9" s="79">
        <v>23765949</v>
      </c>
      <c r="G9" s="79">
        <v>54852</v>
      </c>
      <c r="H9" s="79">
        <v>1379661</v>
      </c>
      <c r="I9" s="79">
        <v>1248</v>
      </c>
      <c r="J9" s="75">
        <v>0</v>
      </c>
      <c r="K9" s="79">
        <v>13589</v>
      </c>
      <c r="L9" s="79">
        <v>50087</v>
      </c>
      <c r="M9" s="79">
        <v>21943</v>
      </c>
    </row>
    <row r="10" spans="1:13" s="20" customFormat="1" ht="22.5" customHeight="1">
      <c r="A10" s="184" t="s">
        <v>601</v>
      </c>
      <c r="B10" s="211">
        <v>28713036</v>
      </c>
      <c r="C10" s="211">
        <v>1006771</v>
      </c>
      <c r="D10" s="211">
        <v>5575</v>
      </c>
      <c r="E10" s="211">
        <v>537678</v>
      </c>
      <c r="F10" s="211">
        <v>25595351</v>
      </c>
      <c r="G10" s="211">
        <v>53070</v>
      </c>
      <c r="H10" s="211">
        <v>1449256</v>
      </c>
      <c r="I10" s="211">
        <v>1249</v>
      </c>
      <c r="J10" s="192">
        <v>0</v>
      </c>
      <c r="K10" s="211">
        <v>13565</v>
      </c>
      <c r="L10" s="211">
        <v>50522</v>
      </c>
      <c r="M10" s="211">
        <v>7354</v>
      </c>
    </row>
    <row r="11" ht="22.5" customHeight="1">
      <c r="A11" s="29" t="s">
        <v>92</v>
      </c>
    </row>
    <row r="12" ht="22.5" customHeight="1">
      <c r="A12" s="29" t="s">
        <v>584</v>
      </c>
    </row>
  </sheetData>
  <sheetProtection/>
  <mergeCells count="1">
    <mergeCell ref="A2:M2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92" r:id="rId1"/>
  <rowBreaks count="1" manualBreakCount="1">
    <brk id="1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A1" sqref="A1"/>
    </sheetView>
  </sheetViews>
  <sheetFormatPr defaultColWidth="7.125" defaultRowHeight="18" customHeight="1"/>
  <cols>
    <col min="1" max="1" width="17.625" style="29" customWidth="1"/>
    <col min="2" max="2" width="10.375" style="29" customWidth="1"/>
    <col min="3" max="3" width="10.875" style="29" customWidth="1"/>
    <col min="4" max="11" width="10.375" style="29" customWidth="1"/>
    <col min="12" max="13" width="12.25390625" style="29" customWidth="1"/>
    <col min="14" max="16384" width="7.125" style="29" customWidth="1"/>
  </cols>
  <sheetData>
    <row r="1" spans="1:33" ht="18" customHeight="1">
      <c r="A1" s="33" t="s">
        <v>398</v>
      </c>
      <c r="AG1" s="33"/>
    </row>
    <row r="2" spans="1:12" ht="24" customHeight="1">
      <c r="A2" s="331" t="s">
        <v>698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20"/>
    </row>
    <row r="3" ht="18" customHeight="1">
      <c r="L3" s="31"/>
    </row>
    <row r="4" spans="1:12" ht="34.5" customHeight="1" thickBot="1">
      <c r="A4" s="66" t="s">
        <v>218</v>
      </c>
      <c r="B4" s="67" t="s">
        <v>235</v>
      </c>
      <c r="C4" s="67" t="s">
        <v>585</v>
      </c>
      <c r="D4" s="67" t="s">
        <v>236</v>
      </c>
      <c r="E4" s="67" t="s">
        <v>237</v>
      </c>
      <c r="F4" s="67" t="s">
        <v>238</v>
      </c>
      <c r="G4" s="67" t="s">
        <v>239</v>
      </c>
      <c r="H4" s="67" t="s">
        <v>101</v>
      </c>
      <c r="I4" s="67" t="s">
        <v>102</v>
      </c>
      <c r="J4" s="67" t="s">
        <v>240</v>
      </c>
      <c r="K4" s="67" t="s">
        <v>103</v>
      </c>
      <c r="L4" s="31"/>
    </row>
    <row r="5" spans="1:12" ht="22.5" customHeight="1" thickTop="1">
      <c r="A5" s="59" t="s">
        <v>600</v>
      </c>
      <c r="B5" s="69">
        <v>10217</v>
      </c>
      <c r="C5" s="69">
        <v>2046</v>
      </c>
      <c r="D5" s="69">
        <v>1402</v>
      </c>
      <c r="E5" s="69">
        <v>80</v>
      </c>
      <c r="F5" s="69">
        <v>10</v>
      </c>
      <c r="G5" s="69">
        <v>5340</v>
      </c>
      <c r="H5" s="69">
        <v>710</v>
      </c>
      <c r="I5" s="69">
        <v>579</v>
      </c>
      <c r="J5" s="69">
        <v>46</v>
      </c>
      <c r="K5" s="69">
        <v>4</v>
      </c>
      <c r="L5" s="31"/>
    </row>
    <row r="6" spans="1:12" ht="22.5" customHeight="1">
      <c r="A6" s="107" t="s">
        <v>573</v>
      </c>
      <c r="B6" s="69">
        <v>10745</v>
      </c>
      <c r="C6" s="69">
        <v>2201</v>
      </c>
      <c r="D6" s="69">
        <v>1514</v>
      </c>
      <c r="E6" s="69">
        <v>96</v>
      </c>
      <c r="F6" s="69">
        <v>10</v>
      </c>
      <c r="G6" s="69">
        <v>5473</v>
      </c>
      <c r="H6" s="69">
        <v>736</v>
      </c>
      <c r="I6" s="69">
        <v>653</v>
      </c>
      <c r="J6" s="69">
        <v>38</v>
      </c>
      <c r="K6" s="69">
        <v>4</v>
      </c>
      <c r="L6" s="15"/>
    </row>
    <row r="7" spans="1:12" ht="22.5" customHeight="1">
      <c r="A7" s="107" t="s">
        <v>574</v>
      </c>
      <c r="B7" s="69">
        <v>10982</v>
      </c>
      <c r="C7" s="69">
        <v>2167</v>
      </c>
      <c r="D7" s="69">
        <v>1564</v>
      </c>
      <c r="E7" s="69">
        <v>94</v>
      </c>
      <c r="F7" s="69">
        <v>11</v>
      </c>
      <c r="G7" s="69">
        <v>5674</v>
      </c>
      <c r="H7" s="69">
        <v>744</v>
      </c>
      <c r="I7" s="69">
        <v>687</v>
      </c>
      <c r="J7" s="69">
        <v>37</v>
      </c>
      <c r="K7" s="69">
        <v>4</v>
      </c>
      <c r="L7" s="15"/>
    </row>
    <row r="8" spans="1:12" ht="22.5" customHeight="1">
      <c r="A8" s="107" t="s">
        <v>575</v>
      </c>
      <c r="B8" s="69">
        <v>9297</v>
      </c>
      <c r="C8" s="75">
        <v>0</v>
      </c>
      <c r="D8" s="69">
        <v>1609</v>
      </c>
      <c r="E8" s="69">
        <v>89</v>
      </c>
      <c r="F8" s="69">
        <v>10</v>
      </c>
      <c r="G8" s="69">
        <v>5972</v>
      </c>
      <c r="H8" s="69">
        <v>812</v>
      </c>
      <c r="I8" s="69">
        <v>769</v>
      </c>
      <c r="J8" s="69">
        <v>31</v>
      </c>
      <c r="K8" s="69">
        <v>5</v>
      </c>
      <c r="L8" s="15"/>
    </row>
    <row r="9" spans="1:12" ht="22.5" customHeight="1">
      <c r="A9" s="184" t="s">
        <v>601</v>
      </c>
      <c r="B9" s="69">
        <v>9728</v>
      </c>
      <c r="C9" s="75">
        <v>0</v>
      </c>
      <c r="D9" s="202">
        <v>1629</v>
      </c>
      <c r="E9" s="202">
        <v>91</v>
      </c>
      <c r="F9" s="202">
        <v>12</v>
      </c>
      <c r="G9" s="202">
        <v>6298</v>
      </c>
      <c r="H9" s="202">
        <v>858</v>
      </c>
      <c r="I9" s="202">
        <v>803</v>
      </c>
      <c r="J9" s="221">
        <v>32</v>
      </c>
      <c r="K9" s="221">
        <v>5</v>
      </c>
      <c r="L9" s="179"/>
    </row>
    <row r="10" spans="1:12" ht="22.5" customHeight="1">
      <c r="A10" s="40" t="s">
        <v>586</v>
      </c>
      <c r="B10" s="180"/>
      <c r="C10" s="181"/>
      <c r="D10" s="180"/>
      <c r="E10" s="180"/>
      <c r="F10" s="180"/>
      <c r="G10" s="180"/>
      <c r="H10" s="180"/>
      <c r="I10" s="180"/>
      <c r="J10" s="180"/>
      <c r="K10" s="180"/>
      <c r="L10" s="179"/>
    </row>
    <row r="11" spans="1:12" ht="22.5" customHeight="1">
      <c r="A11" s="29" t="s">
        <v>587</v>
      </c>
      <c r="K11" s="178"/>
      <c r="L11" s="31"/>
    </row>
    <row r="12" ht="18" customHeight="1">
      <c r="L12" s="31"/>
    </row>
    <row r="13" ht="18" customHeight="1">
      <c r="L13" s="31"/>
    </row>
  </sheetData>
  <sheetProtection/>
  <mergeCells count="1">
    <mergeCell ref="A2:K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A1" sqref="A1"/>
    </sheetView>
  </sheetViews>
  <sheetFormatPr defaultColWidth="7.125" defaultRowHeight="18" customHeight="1"/>
  <cols>
    <col min="1" max="1" width="17.625" style="29" customWidth="1"/>
    <col min="2" max="2" width="13.625" style="29" customWidth="1"/>
    <col min="3" max="5" width="12.25390625" style="29" customWidth="1"/>
    <col min="6" max="6" width="13.875" style="29" customWidth="1"/>
    <col min="7" max="13" width="12.25390625" style="29" customWidth="1"/>
    <col min="14" max="16384" width="7.125" style="29" customWidth="1"/>
  </cols>
  <sheetData>
    <row r="1" spans="1:33" ht="18" customHeight="1">
      <c r="A1" s="33" t="s">
        <v>398</v>
      </c>
      <c r="AG1" s="33"/>
    </row>
    <row r="2" spans="1:12" ht="24" customHeight="1">
      <c r="A2" s="331" t="s">
        <v>699</v>
      </c>
      <c r="B2" s="331"/>
      <c r="C2" s="331"/>
      <c r="D2" s="331"/>
      <c r="E2" s="331"/>
      <c r="F2" s="20"/>
      <c r="G2" s="20"/>
      <c r="H2" s="20"/>
      <c r="I2" s="20"/>
      <c r="J2" s="20"/>
      <c r="K2" s="20"/>
      <c r="L2" s="20"/>
    </row>
    <row r="3" spans="1:12" ht="18" customHeight="1">
      <c r="A3" s="11"/>
      <c r="B3" s="11"/>
      <c r="C3" s="11"/>
      <c r="D3" s="11"/>
      <c r="E3" s="11"/>
      <c r="F3" s="20"/>
      <c r="G3" s="20"/>
      <c r="H3" s="20"/>
      <c r="I3" s="20"/>
      <c r="J3" s="20"/>
      <c r="K3" s="20"/>
      <c r="L3" s="20"/>
    </row>
    <row r="4" spans="1:12" ht="18" customHeight="1">
      <c r="A4" s="29" t="s">
        <v>403</v>
      </c>
      <c r="B4" s="20"/>
      <c r="C4" s="20"/>
      <c r="D4" s="20"/>
      <c r="E4" s="20"/>
      <c r="F4" s="15"/>
      <c r="G4" s="15"/>
      <c r="H4" s="15"/>
      <c r="I4" s="15"/>
      <c r="J4" s="20"/>
      <c r="K4" s="20"/>
      <c r="L4" s="20"/>
    </row>
    <row r="5" spans="1:9" ht="27" customHeight="1" thickBot="1">
      <c r="A5" s="52" t="s">
        <v>241</v>
      </c>
      <c r="B5" s="67" t="s">
        <v>104</v>
      </c>
      <c r="C5" s="67" t="s">
        <v>85</v>
      </c>
      <c r="D5" s="67" t="s">
        <v>219</v>
      </c>
      <c r="E5" s="67" t="s">
        <v>220</v>
      </c>
      <c r="F5" s="31"/>
      <c r="G5" s="31"/>
      <c r="H5" s="31"/>
      <c r="I5" s="31"/>
    </row>
    <row r="6" spans="1:9" ht="22.5" customHeight="1" thickTop="1">
      <c r="A6" s="59" t="s">
        <v>600</v>
      </c>
      <c r="B6" s="87">
        <v>284</v>
      </c>
      <c r="C6" s="87">
        <v>281</v>
      </c>
      <c r="D6" s="87">
        <v>78</v>
      </c>
      <c r="E6" s="87">
        <v>203</v>
      </c>
      <c r="F6" s="86"/>
      <c r="G6" s="31"/>
      <c r="H6" s="31"/>
      <c r="I6" s="31"/>
    </row>
    <row r="7" spans="1:9" ht="22.5" customHeight="1">
      <c r="A7" s="107" t="s">
        <v>573</v>
      </c>
      <c r="B7" s="87">
        <v>284</v>
      </c>
      <c r="C7" s="87">
        <v>281</v>
      </c>
      <c r="D7" s="87">
        <v>76</v>
      </c>
      <c r="E7" s="87">
        <v>205</v>
      </c>
      <c r="F7" s="86"/>
      <c r="G7" s="31"/>
      <c r="H7" s="31"/>
      <c r="I7" s="31"/>
    </row>
    <row r="8" spans="1:9" ht="22.5" customHeight="1">
      <c r="A8" s="107" t="s">
        <v>574</v>
      </c>
      <c r="B8" s="87">
        <v>284</v>
      </c>
      <c r="C8" s="87">
        <v>282</v>
      </c>
      <c r="D8" s="87">
        <v>76</v>
      </c>
      <c r="E8" s="87">
        <v>206</v>
      </c>
      <c r="F8" s="86"/>
      <c r="G8" s="31"/>
      <c r="H8" s="31"/>
      <c r="I8" s="31"/>
    </row>
    <row r="9" spans="1:9" ht="22.5" customHeight="1">
      <c r="A9" s="107" t="s">
        <v>575</v>
      </c>
      <c r="B9" s="87">
        <v>299</v>
      </c>
      <c r="C9" s="87">
        <v>283</v>
      </c>
      <c r="D9" s="87">
        <v>84</v>
      </c>
      <c r="E9" s="87">
        <v>199</v>
      </c>
      <c r="F9" s="86"/>
      <c r="G9" s="31"/>
      <c r="H9" s="31"/>
      <c r="I9" s="31"/>
    </row>
    <row r="10" spans="1:9" ht="22.5" customHeight="1">
      <c r="A10" s="184" t="s">
        <v>601</v>
      </c>
      <c r="B10" s="222">
        <v>299</v>
      </c>
      <c r="C10" s="222">
        <v>287</v>
      </c>
      <c r="D10" s="222">
        <v>89</v>
      </c>
      <c r="E10" s="222">
        <v>198</v>
      </c>
      <c r="F10" s="86"/>
      <c r="G10" s="31"/>
      <c r="H10" s="31"/>
      <c r="I10" s="31"/>
    </row>
    <row r="11" spans="1:9" ht="22.5" customHeight="1">
      <c r="A11" s="38"/>
      <c r="B11" s="223"/>
      <c r="C11" s="224"/>
      <c r="D11" s="224"/>
      <c r="E11" s="224"/>
      <c r="F11" s="86"/>
      <c r="G11" s="31"/>
      <c r="H11" s="31"/>
      <c r="I11" s="31"/>
    </row>
    <row r="12" spans="1:9" ht="22.5" customHeight="1">
      <c r="A12" s="35" t="s">
        <v>417</v>
      </c>
      <c r="B12" s="225">
        <v>64</v>
      </c>
      <c r="C12" s="222">
        <v>64</v>
      </c>
      <c r="D12" s="222">
        <v>19</v>
      </c>
      <c r="E12" s="222">
        <v>45</v>
      </c>
      <c r="F12" s="86"/>
      <c r="G12" s="31"/>
      <c r="H12" s="31"/>
      <c r="I12" s="31"/>
    </row>
    <row r="13" spans="1:9" ht="22.5" customHeight="1">
      <c r="A13" s="88" t="s">
        <v>505</v>
      </c>
      <c r="B13" s="225">
        <v>60</v>
      </c>
      <c r="C13" s="222">
        <v>57</v>
      </c>
      <c r="D13" s="222">
        <v>11</v>
      </c>
      <c r="E13" s="222">
        <v>46</v>
      </c>
      <c r="F13" s="86"/>
      <c r="G13" s="31"/>
      <c r="H13" s="31"/>
      <c r="I13" s="31"/>
    </row>
    <row r="14" spans="1:9" ht="22.5" customHeight="1">
      <c r="A14" s="88" t="s">
        <v>418</v>
      </c>
      <c r="B14" s="225">
        <v>47</v>
      </c>
      <c r="C14" s="222">
        <v>45</v>
      </c>
      <c r="D14" s="222">
        <v>14</v>
      </c>
      <c r="E14" s="222">
        <v>31</v>
      </c>
      <c r="F14" s="86"/>
      <c r="G14" s="31"/>
      <c r="H14" s="31"/>
      <c r="I14" s="31"/>
    </row>
    <row r="15" spans="1:9" ht="22.5" customHeight="1">
      <c r="A15" s="88" t="s">
        <v>419</v>
      </c>
      <c r="B15" s="225">
        <v>37</v>
      </c>
      <c r="C15" s="222">
        <v>36</v>
      </c>
      <c r="D15" s="222">
        <v>11</v>
      </c>
      <c r="E15" s="222">
        <v>25</v>
      </c>
      <c r="F15" s="86"/>
      <c r="G15" s="31"/>
      <c r="H15" s="31"/>
      <c r="I15" s="31"/>
    </row>
    <row r="16" spans="1:9" ht="22.5" customHeight="1">
      <c r="A16" s="88" t="s">
        <v>420</v>
      </c>
      <c r="B16" s="225">
        <v>39</v>
      </c>
      <c r="C16" s="222">
        <v>39</v>
      </c>
      <c r="D16" s="222">
        <v>15</v>
      </c>
      <c r="E16" s="222">
        <v>24</v>
      </c>
      <c r="F16" s="86"/>
      <c r="G16" s="31"/>
      <c r="H16" s="31"/>
      <c r="I16" s="31"/>
    </row>
    <row r="17" spans="1:9" ht="22.5" customHeight="1">
      <c r="A17" s="88" t="s">
        <v>421</v>
      </c>
      <c r="B17" s="225">
        <v>39</v>
      </c>
      <c r="C17" s="222">
        <v>33</v>
      </c>
      <c r="D17" s="222">
        <v>12</v>
      </c>
      <c r="E17" s="222">
        <v>21</v>
      </c>
      <c r="F17" s="86"/>
      <c r="G17" s="31"/>
      <c r="H17" s="31"/>
      <c r="I17" s="31"/>
    </row>
    <row r="18" spans="1:9" ht="22.5" customHeight="1">
      <c r="A18" s="88" t="s">
        <v>422</v>
      </c>
      <c r="B18" s="225">
        <v>13</v>
      </c>
      <c r="C18" s="222">
        <v>13</v>
      </c>
      <c r="D18" s="222">
        <v>7</v>
      </c>
      <c r="E18" s="222">
        <v>6</v>
      </c>
      <c r="F18" s="86"/>
      <c r="G18" s="31"/>
      <c r="H18" s="31"/>
      <c r="I18" s="31"/>
    </row>
    <row r="19" ht="22.5" customHeight="1">
      <c r="A19" s="29" t="s">
        <v>386</v>
      </c>
    </row>
  </sheetData>
  <sheetProtection/>
  <mergeCells count="1">
    <mergeCell ref="A2:E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75390625" style="55" customWidth="1"/>
    <col min="3" max="3" width="20.00390625" style="55" customWidth="1"/>
    <col min="4" max="8" width="12.00390625" style="55" customWidth="1"/>
    <col min="9" max="9" width="9.00390625" style="53" customWidth="1"/>
    <col min="10" max="10" width="10.50390625" style="53" bestFit="1" customWidth="1"/>
    <col min="11" max="16384" width="9.00390625" style="53" customWidth="1"/>
  </cols>
  <sheetData>
    <row r="1" ht="13.5">
      <c r="A1" s="55" t="s">
        <v>398</v>
      </c>
    </row>
    <row r="2" spans="1:8" ht="24" customHeight="1">
      <c r="A2" s="318" t="s">
        <v>716</v>
      </c>
      <c r="B2" s="318"/>
      <c r="C2" s="318"/>
      <c r="D2" s="318"/>
      <c r="E2" s="318"/>
      <c r="F2" s="318"/>
      <c r="G2" s="318"/>
      <c r="H2" s="318"/>
    </row>
    <row r="3" spans="1:8" ht="13.5">
      <c r="A3" s="54"/>
      <c r="B3" s="54"/>
      <c r="C3" s="54"/>
      <c r="D3" s="54"/>
      <c r="E3" s="54"/>
      <c r="F3" s="54"/>
      <c r="G3" s="54"/>
      <c r="H3" s="54"/>
    </row>
    <row r="4" spans="1:7" s="29" customFormat="1" ht="13.5">
      <c r="A4" s="31" t="s">
        <v>330</v>
      </c>
      <c r="B4" s="31"/>
      <c r="C4" s="31"/>
      <c r="D4" s="31"/>
      <c r="E4" s="31"/>
      <c r="F4" s="31"/>
      <c r="G4" s="31"/>
    </row>
    <row r="5" spans="1:8" s="10" customFormat="1" ht="24.75" customHeight="1" thickBot="1">
      <c r="A5" s="330" t="s">
        <v>331</v>
      </c>
      <c r="B5" s="319"/>
      <c r="C5" s="319"/>
      <c r="D5" s="52" t="s">
        <v>530</v>
      </c>
      <c r="E5" s="66" t="s">
        <v>515</v>
      </c>
      <c r="F5" s="66" t="s">
        <v>543</v>
      </c>
      <c r="G5" s="66" t="s">
        <v>593</v>
      </c>
      <c r="H5" s="188" t="s">
        <v>614</v>
      </c>
    </row>
    <row r="6" spans="1:10" s="10" customFormat="1" ht="16.5" customHeight="1" thickTop="1">
      <c r="A6" s="327" t="s">
        <v>19</v>
      </c>
      <c r="B6" s="328"/>
      <c r="C6" s="329"/>
      <c r="D6" s="113">
        <v>645967</v>
      </c>
      <c r="E6" s="113">
        <v>633946</v>
      </c>
      <c r="F6" s="113">
        <v>641800</v>
      </c>
      <c r="G6" s="113">
        <v>656366</v>
      </c>
      <c r="H6" s="194">
        <v>653694</v>
      </c>
      <c r="I6" s="45"/>
      <c r="J6" s="46"/>
    </row>
    <row r="7" spans="1:10" s="10" customFormat="1" ht="16.5" customHeight="1">
      <c r="A7" s="324" t="s">
        <v>20</v>
      </c>
      <c r="B7" s="325"/>
      <c r="C7" s="326"/>
      <c r="D7" s="115">
        <v>520314</v>
      </c>
      <c r="E7" s="115">
        <v>504697</v>
      </c>
      <c r="F7" s="115">
        <v>499626</v>
      </c>
      <c r="G7" s="115">
        <v>496454</v>
      </c>
      <c r="H7" s="195">
        <v>510591</v>
      </c>
      <c r="I7" s="47"/>
      <c r="J7" s="46"/>
    </row>
    <row r="8" spans="1:10" s="10" customFormat="1" ht="16.5" customHeight="1">
      <c r="A8" s="49"/>
      <c r="B8" s="322" t="s">
        <v>21</v>
      </c>
      <c r="C8" s="323"/>
      <c r="D8" s="114">
        <v>447008</v>
      </c>
      <c r="E8" s="114">
        <v>433373</v>
      </c>
      <c r="F8" s="114">
        <v>429938</v>
      </c>
      <c r="G8" s="114">
        <v>421428</v>
      </c>
      <c r="H8" s="193">
        <v>433004</v>
      </c>
      <c r="I8" s="47"/>
      <c r="J8" s="46"/>
    </row>
    <row r="9" spans="1:10" s="10" customFormat="1" ht="16.5" customHeight="1">
      <c r="A9" s="49"/>
      <c r="B9" s="322" t="s">
        <v>22</v>
      </c>
      <c r="C9" s="323"/>
      <c r="D9" s="114">
        <v>50390</v>
      </c>
      <c r="E9" s="114">
        <v>49118</v>
      </c>
      <c r="F9" s="114">
        <v>49974</v>
      </c>
      <c r="G9" s="114">
        <v>50812</v>
      </c>
      <c r="H9" s="193">
        <v>52208</v>
      </c>
      <c r="I9" s="47"/>
      <c r="J9" s="46"/>
    </row>
    <row r="10" spans="1:10" s="10" customFormat="1" ht="16.5" customHeight="1">
      <c r="A10" s="49"/>
      <c r="B10" s="322" t="s">
        <v>23</v>
      </c>
      <c r="C10" s="323"/>
      <c r="D10" s="114">
        <v>22916</v>
      </c>
      <c r="E10" s="114">
        <v>22206</v>
      </c>
      <c r="F10" s="114">
        <v>19714</v>
      </c>
      <c r="G10" s="114">
        <v>24214</v>
      </c>
      <c r="H10" s="193">
        <v>25379</v>
      </c>
      <c r="I10" s="47"/>
      <c r="J10" s="46"/>
    </row>
    <row r="11" spans="1:10" s="10" customFormat="1" ht="16.5" customHeight="1">
      <c r="A11" s="324" t="s">
        <v>24</v>
      </c>
      <c r="B11" s="325"/>
      <c r="C11" s="326"/>
      <c r="D11" s="115">
        <v>23874</v>
      </c>
      <c r="E11" s="115">
        <v>28661</v>
      </c>
      <c r="F11" s="115">
        <v>39998</v>
      </c>
      <c r="G11" s="115">
        <v>50253</v>
      </c>
      <c r="H11" s="195">
        <v>47281</v>
      </c>
      <c r="I11" s="47"/>
      <c r="J11" s="46"/>
    </row>
    <row r="12" spans="1:10" s="10" customFormat="1" ht="16.5" customHeight="1">
      <c r="A12" s="49"/>
      <c r="B12" s="322" t="s">
        <v>25</v>
      </c>
      <c r="C12" s="323"/>
      <c r="D12" s="114">
        <v>-9210</v>
      </c>
      <c r="E12" s="114">
        <v>-8164</v>
      </c>
      <c r="F12" s="114">
        <v>-5831</v>
      </c>
      <c r="G12" s="114">
        <v>-5181</v>
      </c>
      <c r="H12" s="193">
        <v>-5470</v>
      </c>
      <c r="I12" s="45"/>
      <c r="J12" s="46"/>
    </row>
    <row r="13" spans="1:10" s="10" customFormat="1" ht="16.5" customHeight="1">
      <c r="A13" s="49"/>
      <c r="B13" s="322" t="s">
        <v>26</v>
      </c>
      <c r="C13" s="323"/>
      <c r="D13" s="114">
        <v>118</v>
      </c>
      <c r="E13" s="114">
        <v>228</v>
      </c>
      <c r="F13" s="114">
        <v>296</v>
      </c>
      <c r="G13" s="114">
        <v>448</v>
      </c>
      <c r="H13" s="193">
        <v>667</v>
      </c>
      <c r="I13" s="47"/>
      <c r="J13" s="46"/>
    </row>
    <row r="14" spans="1:10" s="10" customFormat="1" ht="16.5" customHeight="1">
      <c r="A14" s="49"/>
      <c r="B14" s="322" t="s">
        <v>27</v>
      </c>
      <c r="C14" s="323"/>
      <c r="D14" s="114">
        <v>32966</v>
      </c>
      <c r="E14" s="114">
        <v>36597</v>
      </c>
      <c r="F14" s="114">
        <v>45533</v>
      </c>
      <c r="G14" s="114">
        <v>54986</v>
      </c>
      <c r="H14" s="193">
        <v>52084</v>
      </c>
      <c r="I14" s="47"/>
      <c r="J14" s="46"/>
    </row>
    <row r="15" spans="1:10" s="10" customFormat="1" ht="16.5" customHeight="1">
      <c r="A15" s="49"/>
      <c r="B15" s="50"/>
      <c r="C15" s="51" t="s">
        <v>28</v>
      </c>
      <c r="D15" s="114">
        <v>5005</v>
      </c>
      <c r="E15" s="114">
        <v>4089</v>
      </c>
      <c r="F15" s="114">
        <v>9674</v>
      </c>
      <c r="G15" s="114">
        <v>15083</v>
      </c>
      <c r="H15" s="193">
        <v>18025</v>
      </c>
      <c r="I15" s="47"/>
      <c r="J15" s="46"/>
    </row>
    <row r="16" spans="1:10" s="10" customFormat="1" ht="16.5" customHeight="1">
      <c r="A16" s="49"/>
      <c r="B16" s="50"/>
      <c r="C16" s="51" t="s">
        <v>29</v>
      </c>
      <c r="D16" s="114">
        <v>6956</v>
      </c>
      <c r="E16" s="114">
        <v>10898</v>
      </c>
      <c r="F16" s="114">
        <v>14108</v>
      </c>
      <c r="G16" s="114">
        <v>16845</v>
      </c>
      <c r="H16" s="193">
        <v>13514</v>
      </c>
      <c r="I16" s="47"/>
      <c r="J16" s="46"/>
    </row>
    <row r="17" spans="1:10" s="10" customFormat="1" ht="27">
      <c r="A17" s="49"/>
      <c r="B17" s="50"/>
      <c r="C17" s="51" t="s">
        <v>30</v>
      </c>
      <c r="D17" s="114">
        <v>15432</v>
      </c>
      <c r="E17" s="114">
        <v>15672</v>
      </c>
      <c r="F17" s="114">
        <v>17059</v>
      </c>
      <c r="G17" s="114">
        <v>17613</v>
      </c>
      <c r="H17" s="193">
        <v>16096</v>
      </c>
      <c r="I17" s="47"/>
      <c r="J17" s="46"/>
    </row>
    <row r="18" spans="1:10" s="10" customFormat="1" ht="16.5" customHeight="1">
      <c r="A18" s="49"/>
      <c r="B18" s="50"/>
      <c r="C18" s="51" t="s">
        <v>31</v>
      </c>
      <c r="D18" s="114">
        <v>5573</v>
      </c>
      <c r="E18" s="114">
        <v>5938</v>
      </c>
      <c r="F18" s="114">
        <v>4692</v>
      </c>
      <c r="G18" s="114">
        <v>5445</v>
      </c>
      <c r="H18" s="193">
        <v>4449</v>
      </c>
      <c r="I18" s="47"/>
      <c r="J18" s="46"/>
    </row>
    <row r="19" spans="1:10" s="10" customFormat="1" ht="16.5" customHeight="1">
      <c r="A19" s="324" t="s">
        <v>32</v>
      </c>
      <c r="B19" s="325"/>
      <c r="C19" s="326"/>
      <c r="D19" s="115">
        <v>101779</v>
      </c>
      <c r="E19" s="115">
        <v>100588</v>
      </c>
      <c r="F19" s="115">
        <v>102176</v>
      </c>
      <c r="G19" s="115">
        <v>109659</v>
      </c>
      <c r="H19" s="195">
        <v>95822</v>
      </c>
      <c r="I19" s="47"/>
      <c r="J19" s="46"/>
    </row>
    <row r="20" spans="1:10" s="10" customFormat="1" ht="16.5" customHeight="1">
      <c r="A20" s="49"/>
      <c r="B20" s="322" t="s">
        <v>33</v>
      </c>
      <c r="C20" s="323"/>
      <c r="D20" s="114">
        <v>20202</v>
      </c>
      <c r="E20" s="114">
        <v>28569</v>
      </c>
      <c r="F20" s="114">
        <v>29259</v>
      </c>
      <c r="G20" s="114">
        <v>28356</v>
      </c>
      <c r="H20" s="193">
        <v>28263</v>
      </c>
      <c r="I20" s="47"/>
      <c r="J20" s="46"/>
    </row>
    <row r="21" spans="1:10" s="10" customFormat="1" ht="16.5" customHeight="1">
      <c r="A21" s="49"/>
      <c r="B21" s="322" t="s">
        <v>34</v>
      </c>
      <c r="C21" s="323"/>
      <c r="D21" s="114">
        <v>-4826</v>
      </c>
      <c r="E21" s="114">
        <v>-4272</v>
      </c>
      <c r="F21" s="114">
        <v>-5990</v>
      </c>
      <c r="G21" s="114">
        <v>-5620</v>
      </c>
      <c r="H21" s="193">
        <v>-4143</v>
      </c>
      <c r="I21" s="45"/>
      <c r="J21" s="46"/>
    </row>
    <row r="22" spans="1:10" s="10" customFormat="1" ht="16.5" customHeight="1">
      <c r="A22" s="49"/>
      <c r="B22" s="322" t="s">
        <v>35</v>
      </c>
      <c r="C22" s="323"/>
      <c r="D22" s="114">
        <v>86403</v>
      </c>
      <c r="E22" s="114">
        <v>76291</v>
      </c>
      <c r="F22" s="114">
        <v>78907</v>
      </c>
      <c r="G22" s="114">
        <v>86923</v>
      </c>
      <c r="H22" s="193">
        <v>71702</v>
      </c>
      <c r="I22" s="47"/>
      <c r="J22" s="46"/>
    </row>
    <row r="23" spans="1:10" s="10" customFormat="1" ht="16.5" customHeight="1">
      <c r="A23" s="49"/>
      <c r="B23" s="50"/>
      <c r="C23" s="51" t="s">
        <v>36</v>
      </c>
      <c r="D23" s="114">
        <v>399</v>
      </c>
      <c r="E23" s="114">
        <v>173</v>
      </c>
      <c r="F23" s="114">
        <v>268</v>
      </c>
      <c r="G23" s="114">
        <v>249</v>
      </c>
      <c r="H23" s="193">
        <v>165</v>
      </c>
      <c r="I23" s="47"/>
      <c r="J23" s="46"/>
    </row>
    <row r="24" spans="1:10" s="10" customFormat="1" ht="16.5" customHeight="1">
      <c r="A24" s="49"/>
      <c r="B24" s="50"/>
      <c r="C24" s="51" t="s">
        <v>37</v>
      </c>
      <c r="D24" s="114">
        <v>44530</v>
      </c>
      <c r="E24" s="114">
        <v>33575</v>
      </c>
      <c r="F24" s="114">
        <v>35338</v>
      </c>
      <c r="G24" s="114">
        <v>41945</v>
      </c>
      <c r="H24" s="193">
        <v>27028</v>
      </c>
      <c r="I24" s="47"/>
      <c r="J24" s="46"/>
    </row>
    <row r="25" spans="1:10" s="10" customFormat="1" ht="16.5" customHeight="1">
      <c r="A25" s="49"/>
      <c r="B25" s="50"/>
      <c r="C25" s="51" t="s">
        <v>517</v>
      </c>
      <c r="D25" s="114">
        <v>41474</v>
      </c>
      <c r="E25" s="114">
        <v>42543</v>
      </c>
      <c r="F25" s="114">
        <v>43301</v>
      </c>
      <c r="G25" s="114">
        <v>44729</v>
      </c>
      <c r="H25" s="193">
        <v>44509</v>
      </c>
      <c r="I25" s="48"/>
      <c r="J25" s="46"/>
    </row>
    <row r="26" spans="1:10" s="10" customFormat="1" ht="16.5" customHeight="1">
      <c r="A26" s="10" t="s">
        <v>18</v>
      </c>
      <c r="J26" s="46"/>
    </row>
    <row r="27" spans="10:14" ht="13.5">
      <c r="J27" s="46"/>
      <c r="K27" s="10"/>
      <c r="L27" s="10"/>
      <c r="M27" s="10"/>
      <c r="N27" s="10"/>
    </row>
    <row r="28" spans="10:14" ht="13.5">
      <c r="J28" s="46"/>
      <c r="K28" s="10"/>
      <c r="L28" s="10"/>
      <c r="M28" s="10"/>
      <c r="N28" s="10"/>
    </row>
    <row r="29" spans="10:14" ht="13.5">
      <c r="J29" s="46"/>
      <c r="K29" s="10"/>
      <c r="L29" s="10"/>
      <c r="M29" s="10"/>
      <c r="N29" s="10"/>
    </row>
    <row r="30" spans="10:14" ht="13.5">
      <c r="J30" s="10"/>
      <c r="K30" s="10"/>
      <c r="L30" s="10"/>
      <c r="M30" s="10"/>
      <c r="N30" s="10"/>
    </row>
  </sheetData>
  <sheetProtection/>
  <mergeCells count="15">
    <mergeCell ref="B22:C22"/>
    <mergeCell ref="A2:H2"/>
    <mergeCell ref="A5:C5"/>
    <mergeCell ref="B14:C14"/>
    <mergeCell ref="A19:C19"/>
    <mergeCell ref="B20:C20"/>
    <mergeCell ref="B21:C21"/>
    <mergeCell ref="B10:C10"/>
    <mergeCell ref="A11:C11"/>
    <mergeCell ref="B12:C12"/>
    <mergeCell ref="B13:C13"/>
    <mergeCell ref="A6:C6"/>
    <mergeCell ref="A7:C7"/>
    <mergeCell ref="B8:C8"/>
    <mergeCell ref="B9:C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82"/>
  <sheetViews>
    <sheetView zoomScale="85" zoomScaleNormal="85" zoomScalePageLayoutView="0" workbookViewId="0" topLeftCell="A1">
      <selection activeCell="A1" sqref="A1"/>
    </sheetView>
  </sheetViews>
  <sheetFormatPr defaultColWidth="10.375" defaultRowHeight="18" customHeight="1"/>
  <cols>
    <col min="1" max="1" width="37.375" style="10" customWidth="1"/>
    <col min="2" max="2" width="10.375" style="14" customWidth="1"/>
    <col min="3" max="7" width="10.375" style="10" customWidth="1"/>
    <col min="8" max="8" width="42.875" style="10" customWidth="1"/>
    <col min="9" max="16384" width="10.375" style="10" customWidth="1"/>
  </cols>
  <sheetData>
    <row r="1" spans="1:8" s="259" customFormat="1" ht="18" customHeight="1">
      <c r="A1" s="257"/>
      <c r="B1" s="258"/>
      <c r="C1" s="257"/>
      <c r="D1" s="257"/>
      <c r="E1" s="257"/>
      <c r="F1" s="257"/>
      <c r="G1" s="257"/>
      <c r="H1" s="257"/>
    </row>
    <row r="2" spans="1:8" s="259" customFormat="1" ht="18" customHeight="1">
      <c r="A2" s="331" t="s">
        <v>700</v>
      </c>
      <c r="B2" s="331"/>
      <c r="C2" s="331"/>
      <c r="D2" s="331"/>
      <c r="E2" s="331"/>
      <c r="F2" s="331"/>
      <c r="G2" s="331"/>
      <c r="H2" s="331"/>
    </row>
    <row r="3" spans="1:8" s="259" customFormat="1" ht="18" customHeight="1">
      <c r="A3" s="257"/>
      <c r="B3" s="258"/>
      <c r="C3" s="257"/>
      <c r="D3" s="257"/>
      <c r="E3" s="257"/>
      <c r="F3" s="257"/>
      <c r="G3" s="257"/>
      <c r="H3" s="257"/>
    </row>
    <row r="4" spans="1:8" s="259" customFormat="1" ht="18" customHeight="1">
      <c r="A4" s="260" t="s">
        <v>654</v>
      </c>
      <c r="B4" s="258"/>
      <c r="C4" s="260"/>
      <c r="D4" s="260"/>
      <c r="E4" s="260"/>
      <c r="F4" s="260"/>
      <c r="G4" s="260"/>
      <c r="H4" s="261" t="s">
        <v>655</v>
      </c>
    </row>
    <row r="5" spans="1:8" s="259" customFormat="1" ht="18" customHeight="1">
      <c r="A5" s="262" t="s">
        <v>221</v>
      </c>
      <c r="B5" s="263" t="s">
        <v>222</v>
      </c>
      <c r="C5" s="264" t="s">
        <v>105</v>
      </c>
      <c r="D5" s="264" t="s">
        <v>412</v>
      </c>
      <c r="E5" s="264" t="s">
        <v>413</v>
      </c>
      <c r="F5" s="263" t="s">
        <v>223</v>
      </c>
      <c r="G5" s="263" t="s">
        <v>224</v>
      </c>
      <c r="H5" s="263" t="s">
        <v>225</v>
      </c>
    </row>
    <row r="6" spans="1:8" s="259" customFormat="1" ht="18" customHeight="1">
      <c r="A6" s="265" t="s">
        <v>226</v>
      </c>
      <c r="B6" s="266"/>
      <c r="C6" s="267"/>
      <c r="D6" s="267"/>
      <c r="E6" s="267"/>
      <c r="F6" s="267"/>
      <c r="G6" s="267"/>
      <c r="H6" s="268"/>
    </row>
    <row r="7" spans="1:8" s="259" customFormat="1" ht="18" customHeight="1">
      <c r="A7" s="269" t="s">
        <v>468</v>
      </c>
      <c r="B7" s="304">
        <v>1</v>
      </c>
      <c r="C7" s="304">
        <v>10</v>
      </c>
      <c r="D7" s="271">
        <v>0</v>
      </c>
      <c r="E7" s="304">
        <v>17</v>
      </c>
      <c r="F7" s="304">
        <v>50</v>
      </c>
      <c r="G7" s="304">
        <v>36</v>
      </c>
      <c r="H7" s="273" t="s">
        <v>469</v>
      </c>
    </row>
    <row r="8" spans="1:8" s="259" customFormat="1" ht="18" customHeight="1">
      <c r="A8" s="390" t="s">
        <v>656</v>
      </c>
      <c r="B8" s="366">
        <v>2</v>
      </c>
      <c r="C8" s="366">
        <v>11</v>
      </c>
      <c r="D8" s="388">
        <v>0</v>
      </c>
      <c r="E8" s="366">
        <v>10</v>
      </c>
      <c r="F8" s="366">
        <v>140</v>
      </c>
      <c r="G8" s="366">
        <v>140</v>
      </c>
      <c r="H8" s="268" t="s">
        <v>227</v>
      </c>
    </row>
    <row r="9" spans="1:8" s="259" customFormat="1" ht="18" customHeight="1">
      <c r="A9" s="391"/>
      <c r="B9" s="368"/>
      <c r="C9" s="368"/>
      <c r="D9" s="389"/>
      <c r="E9" s="368"/>
      <c r="F9" s="368"/>
      <c r="G9" s="368"/>
      <c r="H9" s="274" t="s">
        <v>470</v>
      </c>
    </row>
    <row r="10" spans="1:8" s="259" customFormat="1" ht="18" customHeight="1">
      <c r="A10" s="390" t="s">
        <v>106</v>
      </c>
      <c r="B10" s="372">
        <v>2</v>
      </c>
      <c r="C10" s="372">
        <v>1</v>
      </c>
      <c r="D10" s="372">
        <v>6</v>
      </c>
      <c r="E10" s="388">
        <v>0</v>
      </c>
      <c r="F10" s="388">
        <v>0</v>
      </c>
      <c r="G10" s="388">
        <v>0</v>
      </c>
      <c r="H10" s="268" t="s">
        <v>108</v>
      </c>
    </row>
    <row r="11" spans="1:8" s="259" customFormat="1" ht="18" customHeight="1">
      <c r="A11" s="391"/>
      <c r="B11" s="374"/>
      <c r="C11" s="374"/>
      <c r="D11" s="374"/>
      <c r="E11" s="389"/>
      <c r="F11" s="389"/>
      <c r="G11" s="389"/>
      <c r="H11" s="274" t="s">
        <v>107</v>
      </c>
    </row>
    <row r="12" spans="1:8" s="257" customFormat="1" ht="18" customHeight="1">
      <c r="A12" s="392" t="s">
        <v>657</v>
      </c>
      <c r="B12" s="395">
        <v>10</v>
      </c>
      <c r="C12" s="395">
        <v>26</v>
      </c>
      <c r="D12" s="395">
        <v>6</v>
      </c>
      <c r="E12" s="385">
        <v>8</v>
      </c>
      <c r="F12" s="372"/>
      <c r="G12" s="382"/>
      <c r="H12" s="275" t="s">
        <v>658</v>
      </c>
    </row>
    <row r="13" spans="1:8" s="257" customFormat="1" ht="18" customHeight="1">
      <c r="A13" s="393"/>
      <c r="B13" s="396"/>
      <c r="C13" s="396"/>
      <c r="D13" s="396"/>
      <c r="E13" s="386"/>
      <c r="F13" s="373"/>
      <c r="G13" s="383"/>
      <c r="H13" s="275" t="s">
        <v>659</v>
      </c>
    </row>
    <row r="14" spans="1:8" s="257" customFormat="1" ht="18" customHeight="1">
      <c r="A14" s="393"/>
      <c r="B14" s="396"/>
      <c r="C14" s="396"/>
      <c r="D14" s="396"/>
      <c r="E14" s="386"/>
      <c r="F14" s="373"/>
      <c r="G14" s="383"/>
      <c r="H14" s="275" t="s">
        <v>549</v>
      </c>
    </row>
    <row r="15" spans="1:8" s="257" customFormat="1" ht="18" customHeight="1">
      <c r="A15" s="393"/>
      <c r="B15" s="396"/>
      <c r="C15" s="396"/>
      <c r="D15" s="396"/>
      <c r="E15" s="386"/>
      <c r="F15" s="373"/>
      <c r="G15" s="383"/>
      <c r="H15" s="275" t="s">
        <v>550</v>
      </c>
    </row>
    <row r="16" spans="1:8" s="257" customFormat="1" ht="18" customHeight="1">
      <c r="A16" s="393"/>
      <c r="B16" s="396"/>
      <c r="C16" s="396"/>
      <c r="D16" s="396"/>
      <c r="E16" s="386"/>
      <c r="F16" s="373"/>
      <c r="G16" s="383"/>
      <c r="H16" s="275" t="s">
        <v>551</v>
      </c>
    </row>
    <row r="17" spans="1:8" s="257" customFormat="1" ht="18" customHeight="1">
      <c r="A17" s="393"/>
      <c r="B17" s="396"/>
      <c r="C17" s="396"/>
      <c r="D17" s="396"/>
      <c r="E17" s="386"/>
      <c r="F17" s="373"/>
      <c r="G17" s="383"/>
      <c r="H17" s="275" t="s">
        <v>660</v>
      </c>
    </row>
    <row r="18" spans="1:8" s="257" customFormat="1" ht="18" customHeight="1">
      <c r="A18" s="393"/>
      <c r="B18" s="396"/>
      <c r="C18" s="396"/>
      <c r="D18" s="396"/>
      <c r="E18" s="386"/>
      <c r="F18" s="373"/>
      <c r="G18" s="383"/>
      <c r="H18" s="275" t="s">
        <v>552</v>
      </c>
    </row>
    <row r="19" spans="1:8" s="257" customFormat="1" ht="18" customHeight="1">
      <c r="A19" s="393"/>
      <c r="B19" s="396"/>
      <c r="C19" s="396"/>
      <c r="D19" s="396"/>
      <c r="E19" s="386"/>
      <c r="F19" s="373"/>
      <c r="G19" s="383"/>
      <c r="H19" s="275" t="s">
        <v>553</v>
      </c>
    </row>
    <row r="20" spans="1:8" s="257" customFormat="1" ht="18" customHeight="1">
      <c r="A20" s="393"/>
      <c r="B20" s="396"/>
      <c r="C20" s="396"/>
      <c r="D20" s="396"/>
      <c r="E20" s="386"/>
      <c r="F20" s="373"/>
      <c r="G20" s="383"/>
      <c r="H20" s="275" t="s">
        <v>382</v>
      </c>
    </row>
    <row r="21" spans="1:8" s="257" customFormat="1" ht="18" customHeight="1">
      <c r="A21" s="394"/>
      <c r="B21" s="397"/>
      <c r="C21" s="397"/>
      <c r="D21" s="397"/>
      <c r="E21" s="387"/>
      <c r="F21" s="374"/>
      <c r="G21" s="384"/>
      <c r="H21" s="275" t="s">
        <v>228</v>
      </c>
    </row>
    <row r="22" spans="1:8" s="259" customFormat="1" ht="18" customHeight="1">
      <c r="A22" s="265" t="s">
        <v>661</v>
      </c>
      <c r="B22" s="276"/>
      <c r="C22" s="277"/>
      <c r="D22" s="277"/>
      <c r="E22" s="277"/>
      <c r="F22" s="277"/>
      <c r="G22" s="277"/>
      <c r="H22" s="268"/>
    </row>
    <row r="23" spans="1:8" s="259" customFormat="1" ht="18" customHeight="1">
      <c r="A23" s="369" t="s">
        <v>662</v>
      </c>
      <c r="B23" s="372">
        <v>3</v>
      </c>
      <c r="C23" s="372">
        <v>59</v>
      </c>
      <c r="D23" s="379">
        <v>4</v>
      </c>
      <c r="E23" s="379">
        <v>12</v>
      </c>
      <c r="F23" s="372">
        <v>150</v>
      </c>
      <c r="G23" s="366">
        <v>153</v>
      </c>
      <c r="H23" s="273" t="s">
        <v>229</v>
      </c>
    </row>
    <row r="24" spans="1:8" s="259" customFormat="1" ht="18" customHeight="1">
      <c r="A24" s="370"/>
      <c r="B24" s="373"/>
      <c r="C24" s="373"/>
      <c r="D24" s="380"/>
      <c r="E24" s="380"/>
      <c r="F24" s="373"/>
      <c r="G24" s="367"/>
      <c r="H24" s="273" t="s">
        <v>230</v>
      </c>
    </row>
    <row r="25" spans="1:8" s="259" customFormat="1" ht="18" customHeight="1">
      <c r="A25" s="371"/>
      <c r="B25" s="374"/>
      <c r="C25" s="374"/>
      <c r="D25" s="381"/>
      <c r="E25" s="381"/>
      <c r="F25" s="374"/>
      <c r="G25" s="368"/>
      <c r="H25" s="268" t="s">
        <v>520</v>
      </c>
    </row>
    <row r="26" spans="1:8" s="259" customFormat="1" ht="18" customHeight="1">
      <c r="A26" s="266" t="s">
        <v>663</v>
      </c>
      <c r="B26" s="270">
        <v>1</v>
      </c>
      <c r="C26" s="271">
        <v>0</v>
      </c>
      <c r="D26" s="270">
        <v>34</v>
      </c>
      <c r="E26" s="270">
        <v>22</v>
      </c>
      <c r="F26" s="270">
        <v>50</v>
      </c>
      <c r="G26" s="304">
        <v>50</v>
      </c>
      <c r="H26" s="268" t="s">
        <v>521</v>
      </c>
    </row>
    <row r="27" spans="1:8" s="259" customFormat="1" ht="18" customHeight="1">
      <c r="A27" s="398" t="s">
        <v>653</v>
      </c>
      <c r="B27" s="372">
        <v>2</v>
      </c>
      <c r="C27" s="372">
        <v>21</v>
      </c>
      <c r="D27" s="388">
        <v>0</v>
      </c>
      <c r="E27" s="388">
        <v>1</v>
      </c>
      <c r="F27" s="372">
        <v>80</v>
      </c>
      <c r="G27" s="372">
        <v>54</v>
      </c>
      <c r="H27" s="302" t="s">
        <v>681</v>
      </c>
    </row>
    <row r="28" spans="1:8" s="259" customFormat="1" ht="18" customHeight="1">
      <c r="A28" s="391"/>
      <c r="B28" s="374"/>
      <c r="C28" s="374"/>
      <c r="D28" s="389"/>
      <c r="E28" s="389"/>
      <c r="F28" s="374"/>
      <c r="G28" s="374"/>
      <c r="H28" s="302" t="s">
        <v>682</v>
      </c>
    </row>
    <row r="29" spans="1:8" s="259" customFormat="1" ht="18" customHeight="1">
      <c r="A29" s="369" t="s">
        <v>664</v>
      </c>
      <c r="B29" s="372">
        <v>10</v>
      </c>
      <c r="C29" s="372">
        <v>19</v>
      </c>
      <c r="D29" s="372">
        <v>8</v>
      </c>
      <c r="E29" s="372">
        <v>9</v>
      </c>
      <c r="F29" s="372">
        <v>84</v>
      </c>
      <c r="G29" s="399">
        <v>71</v>
      </c>
      <c r="H29" s="268" t="s">
        <v>665</v>
      </c>
    </row>
    <row r="30" spans="1:8" s="259" customFormat="1" ht="18" customHeight="1">
      <c r="A30" s="370"/>
      <c r="B30" s="373"/>
      <c r="C30" s="373"/>
      <c r="D30" s="373"/>
      <c r="E30" s="373"/>
      <c r="F30" s="373"/>
      <c r="G30" s="400"/>
      <c r="H30" s="268" t="s">
        <v>666</v>
      </c>
    </row>
    <row r="31" spans="1:8" s="259" customFormat="1" ht="18" customHeight="1">
      <c r="A31" s="370"/>
      <c r="B31" s="373"/>
      <c r="C31" s="373"/>
      <c r="D31" s="373"/>
      <c r="E31" s="373"/>
      <c r="F31" s="373"/>
      <c r="G31" s="400"/>
      <c r="H31" s="268" t="s">
        <v>667</v>
      </c>
    </row>
    <row r="32" spans="1:8" s="259" customFormat="1" ht="18" customHeight="1">
      <c r="A32" s="370"/>
      <c r="B32" s="373"/>
      <c r="C32" s="373"/>
      <c r="D32" s="373"/>
      <c r="E32" s="373"/>
      <c r="F32" s="373"/>
      <c r="G32" s="400"/>
      <c r="H32" s="268" t="s">
        <v>668</v>
      </c>
    </row>
    <row r="33" spans="1:8" s="259" customFormat="1" ht="18" customHeight="1">
      <c r="A33" s="370"/>
      <c r="B33" s="373"/>
      <c r="C33" s="373"/>
      <c r="D33" s="373"/>
      <c r="E33" s="373"/>
      <c r="F33" s="373"/>
      <c r="G33" s="400"/>
      <c r="H33" s="268" t="s">
        <v>669</v>
      </c>
    </row>
    <row r="34" spans="1:8" s="259" customFormat="1" ht="18" customHeight="1">
      <c r="A34" s="370"/>
      <c r="B34" s="373"/>
      <c r="C34" s="373"/>
      <c r="D34" s="373"/>
      <c r="E34" s="373"/>
      <c r="F34" s="373"/>
      <c r="G34" s="400"/>
      <c r="H34" s="268" t="s">
        <v>670</v>
      </c>
    </row>
    <row r="35" spans="1:8" s="259" customFormat="1" ht="18" customHeight="1">
      <c r="A35" s="370"/>
      <c r="B35" s="373"/>
      <c r="C35" s="373"/>
      <c r="D35" s="373"/>
      <c r="E35" s="373"/>
      <c r="F35" s="373"/>
      <c r="G35" s="400"/>
      <c r="H35" s="268" t="s">
        <v>671</v>
      </c>
    </row>
    <row r="36" spans="1:8" s="259" customFormat="1" ht="18" customHeight="1">
      <c r="A36" s="370"/>
      <c r="B36" s="373"/>
      <c r="C36" s="373"/>
      <c r="D36" s="373"/>
      <c r="E36" s="373"/>
      <c r="F36" s="373"/>
      <c r="G36" s="400"/>
      <c r="H36" s="268" t="s">
        <v>672</v>
      </c>
    </row>
    <row r="37" spans="1:8" s="259" customFormat="1" ht="18" customHeight="1">
      <c r="A37" s="370"/>
      <c r="B37" s="373"/>
      <c r="C37" s="373"/>
      <c r="D37" s="373"/>
      <c r="E37" s="373"/>
      <c r="F37" s="373"/>
      <c r="G37" s="400"/>
      <c r="H37" s="268" t="s">
        <v>673</v>
      </c>
    </row>
    <row r="38" spans="1:8" s="259" customFormat="1" ht="18" customHeight="1">
      <c r="A38" s="371"/>
      <c r="B38" s="374"/>
      <c r="C38" s="374"/>
      <c r="D38" s="374"/>
      <c r="E38" s="374"/>
      <c r="F38" s="374"/>
      <c r="G38" s="401"/>
      <c r="H38" s="268" t="s">
        <v>674</v>
      </c>
    </row>
    <row r="39" spans="1:8" s="259" customFormat="1" ht="18" customHeight="1">
      <c r="A39" s="369" t="s">
        <v>675</v>
      </c>
      <c r="B39" s="402">
        <v>3</v>
      </c>
      <c r="C39" s="402">
        <v>26</v>
      </c>
      <c r="D39" s="402">
        <v>1</v>
      </c>
      <c r="E39" s="402">
        <v>2</v>
      </c>
      <c r="F39" s="402">
        <v>110</v>
      </c>
      <c r="G39" s="399">
        <v>118</v>
      </c>
      <c r="H39" s="279" t="s">
        <v>373</v>
      </c>
    </row>
    <row r="40" spans="1:8" s="259" customFormat="1" ht="18" customHeight="1">
      <c r="A40" s="370"/>
      <c r="B40" s="403"/>
      <c r="C40" s="403"/>
      <c r="D40" s="403"/>
      <c r="E40" s="403"/>
      <c r="F40" s="403"/>
      <c r="G40" s="400"/>
      <c r="H40" s="280" t="s">
        <v>374</v>
      </c>
    </row>
    <row r="41" spans="1:8" s="259" customFormat="1" ht="18" customHeight="1">
      <c r="A41" s="371"/>
      <c r="B41" s="404"/>
      <c r="C41" s="404"/>
      <c r="D41" s="404"/>
      <c r="E41" s="404"/>
      <c r="F41" s="404"/>
      <c r="G41" s="401"/>
      <c r="H41" s="282" t="s">
        <v>554</v>
      </c>
    </row>
    <row r="42" spans="1:8" s="259" customFormat="1" ht="18" customHeight="1">
      <c r="A42" s="283" t="s">
        <v>676</v>
      </c>
      <c r="B42" s="281">
        <v>1</v>
      </c>
      <c r="C42" s="281">
        <v>22</v>
      </c>
      <c r="D42" s="271">
        <v>0</v>
      </c>
      <c r="E42" s="281">
        <v>9</v>
      </c>
      <c r="F42" s="281">
        <v>40</v>
      </c>
      <c r="G42" s="278">
        <v>40</v>
      </c>
      <c r="H42" s="275" t="s">
        <v>231</v>
      </c>
    </row>
    <row r="43" spans="1:8" s="259" customFormat="1" ht="18" customHeight="1">
      <c r="A43" s="269" t="s">
        <v>677</v>
      </c>
      <c r="B43" s="284">
        <v>1</v>
      </c>
      <c r="C43" s="284">
        <v>17</v>
      </c>
      <c r="D43" s="285">
        <v>1</v>
      </c>
      <c r="E43" s="271">
        <v>0</v>
      </c>
      <c r="F43" s="284">
        <v>59</v>
      </c>
      <c r="G43" s="272">
        <v>64</v>
      </c>
      <c r="H43" s="273" t="s">
        <v>232</v>
      </c>
    </row>
    <row r="44" spans="1:8" s="259" customFormat="1" ht="18" customHeight="1">
      <c r="A44" s="286" t="s">
        <v>233</v>
      </c>
      <c r="B44" s="287"/>
      <c r="C44" s="288"/>
      <c r="D44" s="288"/>
      <c r="E44" s="288"/>
      <c r="F44" s="288"/>
      <c r="G44" s="288"/>
      <c r="H44" s="289"/>
    </row>
    <row r="45" spans="1:8" s="259" customFormat="1" ht="18" customHeight="1">
      <c r="A45" s="287" t="s">
        <v>109</v>
      </c>
      <c r="B45" s="287"/>
      <c r="C45" s="288"/>
      <c r="D45" s="288"/>
      <c r="E45" s="288"/>
      <c r="F45" s="288"/>
      <c r="G45" s="288"/>
      <c r="H45" s="289"/>
    </row>
    <row r="46" spans="1:8" s="259" customFormat="1" ht="18" customHeight="1">
      <c r="A46" s="290" t="s">
        <v>110</v>
      </c>
      <c r="B46" s="291">
        <v>8</v>
      </c>
      <c r="C46" s="291">
        <v>122</v>
      </c>
      <c r="D46" s="291"/>
      <c r="E46" s="291">
        <v>63</v>
      </c>
      <c r="F46" s="291">
        <v>840</v>
      </c>
      <c r="G46" s="292">
        <v>838</v>
      </c>
      <c r="H46" s="293" t="s">
        <v>165</v>
      </c>
    </row>
    <row r="47" spans="1:8" s="259" customFormat="1" ht="18" customHeight="1">
      <c r="A47" s="294" t="s">
        <v>111</v>
      </c>
      <c r="B47" s="291">
        <v>14</v>
      </c>
      <c r="C47" s="291">
        <v>179</v>
      </c>
      <c r="D47" s="291"/>
      <c r="E47" s="291">
        <v>83</v>
      </c>
      <c r="F47" s="295">
        <v>1350</v>
      </c>
      <c r="G47" s="292">
        <v>1503</v>
      </c>
      <c r="H47" s="296" t="s">
        <v>165</v>
      </c>
    </row>
    <row r="48" spans="1:8" s="259" customFormat="1" ht="18" customHeight="1">
      <c r="A48" s="290" t="s">
        <v>112</v>
      </c>
      <c r="B48" s="291">
        <v>1</v>
      </c>
      <c r="C48" s="291">
        <v>18</v>
      </c>
      <c r="D48" s="301">
        <v>0</v>
      </c>
      <c r="E48" s="291">
        <v>14</v>
      </c>
      <c r="F48" s="291">
        <v>30</v>
      </c>
      <c r="G48" s="292">
        <v>33</v>
      </c>
      <c r="H48" s="293" t="s">
        <v>368</v>
      </c>
    </row>
    <row r="49" spans="1:8" s="259" customFormat="1" ht="18" customHeight="1">
      <c r="A49" s="297" t="s">
        <v>113</v>
      </c>
      <c r="B49" s="291">
        <v>1</v>
      </c>
      <c r="C49" s="291">
        <v>17</v>
      </c>
      <c r="D49" s="301">
        <v>0</v>
      </c>
      <c r="E49" s="291">
        <v>10</v>
      </c>
      <c r="F49" s="291">
        <v>40</v>
      </c>
      <c r="G49" s="292">
        <v>29</v>
      </c>
      <c r="H49" s="298" t="s">
        <v>369</v>
      </c>
    </row>
    <row r="50" spans="1:8" s="259" customFormat="1" ht="18" customHeight="1">
      <c r="A50" s="290" t="s">
        <v>471</v>
      </c>
      <c r="B50" s="291">
        <v>1</v>
      </c>
      <c r="C50" s="291">
        <v>4</v>
      </c>
      <c r="D50" s="291">
        <v>2</v>
      </c>
      <c r="E50" s="301">
        <v>0</v>
      </c>
      <c r="F50" s="291">
        <v>6</v>
      </c>
      <c r="G50" s="292">
        <v>6</v>
      </c>
      <c r="H50" s="293" t="s">
        <v>472</v>
      </c>
    </row>
    <row r="51" spans="1:8" s="259" customFormat="1" ht="18" customHeight="1">
      <c r="A51" s="375" t="s">
        <v>473</v>
      </c>
      <c r="B51" s="377">
        <v>2</v>
      </c>
      <c r="C51" s="377">
        <v>3</v>
      </c>
      <c r="D51" s="377">
        <v>4</v>
      </c>
      <c r="E51" s="377">
        <v>11</v>
      </c>
      <c r="F51" s="377"/>
      <c r="G51" s="405"/>
      <c r="H51" s="298" t="s">
        <v>474</v>
      </c>
    </row>
    <row r="52" spans="1:8" s="259" customFormat="1" ht="18" customHeight="1">
      <c r="A52" s="376"/>
      <c r="B52" s="378"/>
      <c r="C52" s="378"/>
      <c r="D52" s="378"/>
      <c r="E52" s="378"/>
      <c r="F52" s="378"/>
      <c r="G52" s="406"/>
      <c r="H52" s="298" t="s">
        <v>475</v>
      </c>
    </row>
    <row r="53" spans="1:8" s="259" customFormat="1" ht="18" customHeight="1">
      <c r="A53" s="407" t="s">
        <v>370</v>
      </c>
      <c r="B53" s="410">
        <v>4</v>
      </c>
      <c r="C53" s="410">
        <v>5</v>
      </c>
      <c r="D53" s="413">
        <v>0</v>
      </c>
      <c r="E53" s="410">
        <v>24</v>
      </c>
      <c r="F53" s="377"/>
      <c r="G53" s="405"/>
      <c r="H53" s="289" t="s">
        <v>371</v>
      </c>
    </row>
    <row r="54" spans="1:8" s="259" customFormat="1" ht="18" customHeight="1">
      <c r="A54" s="408"/>
      <c r="B54" s="411"/>
      <c r="C54" s="411"/>
      <c r="D54" s="414"/>
      <c r="E54" s="411"/>
      <c r="F54" s="416"/>
      <c r="G54" s="417"/>
      <c r="H54" s="298" t="s">
        <v>372</v>
      </c>
    </row>
    <row r="55" spans="1:8" s="259" customFormat="1" ht="18" customHeight="1">
      <c r="A55" s="408"/>
      <c r="B55" s="411"/>
      <c r="C55" s="411"/>
      <c r="D55" s="414"/>
      <c r="E55" s="411"/>
      <c r="F55" s="416"/>
      <c r="G55" s="417"/>
      <c r="H55" s="296" t="s">
        <v>678</v>
      </c>
    </row>
    <row r="56" spans="1:8" s="259" customFormat="1" ht="18" customHeight="1">
      <c r="A56" s="409"/>
      <c r="B56" s="412"/>
      <c r="C56" s="412"/>
      <c r="D56" s="415"/>
      <c r="E56" s="412"/>
      <c r="F56" s="378"/>
      <c r="G56" s="406"/>
      <c r="H56" s="303" t="s">
        <v>683</v>
      </c>
    </row>
    <row r="57" spans="1:8" s="259" customFormat="1" ht="18" customHeight="1">
      <c r="A57" s="265" t="s">
        <v>234</v>
      </c>
      <c r="B57" s="266"/>
      <c r="C57" s="267"/>
      <c r="D57" s="267"/>
      <c r="E57" s="267"/>
      <c r="F57" s="267"/>
      <c r="G57" s="267"/>
      <c r="H57" s="268"/>
    </row>
    <row r="58" spans="1:8" s="259" customFormat="1" ht="18" customHeight="1">
      <c r="A58" s="375" t="s">
        <v>114</v>
      </c>
      <c r="B58" s="377">
        <v>3</v>
      </c>
      <c r="C58" s="377">
        <v>12</v>
      </c>
      <c r="D58" s="422">
        <v>0</v>
      </c>
      <c r="E58" s="425">
        <v>6</v>
      </c>
      <c r="F58" s="377"/>
      <c r="G58" s="418"/>
      <c r="H58" s="289" t="s">
        <v>383</v>
      </c>
    </row>
    <row r="59" spans="1:8" s="259" customFormat="1" ht="18" customHeight="1">
      <c r="A59" s="421"/>
      <c r="B59" s="416"/>
      <c r="C59" s="416"/>
      <c r="D59" s="423"/>
      <c r="E59" s="426"/>
      <c r="F59" s="416"/>
      <c r="G59" s="419"/>
      <c r="H59" s="298" t="s">
        <v>384</v>
      </c>
    </row>
    <row r="60" spans="1:8" s="259" customFormat="1" ht="18" customHeight="1">
      <c r="A60" s="376"/>
      <c r="B60" s="378"/>
      <c r="C60" s="378"/>
      <c r="D60" s="424"/>
      <c r="E60" s="427"/>
      <c r="F60" s="378"/>
      <c r="G60" s="420"/>
      <c r="H60" s="296" t="s">
        <v>385</v>
      </c>
    </row>
    <row r="61" spans="1:8" s="259" customFormat="1" ht="18" customHeight="1">
      <c r="A61" s="390" t="s">
        <v>115</v>
      </c>
      <c r="B61" s="372">
        <v>5</v>
      </c>
      <c r="C61" s="372">
        <v>173</v>
      </c>
      <c r="D61" s="372">
        <v>11</v>
      </c>
      <c r="E61" s="372">
        <v>130</v>
      </c>
      <c r="F61" s="372">
        <v>1151</v>
      </c>
      <c r="G61" s="399">
        <v>833</v>
      </c>
      <c r="H61" s="275" t="s">
        <v>375</v>
      </c>
    </row>
    <row r="62" spans="1:8" s="259" customFormat="1" ht="18" customHeight="1">
      <c r="A62" s="428"/>
      <c r="B62" s="373"/>
      <c r="C62" s="373"/>
      <c r="D62" s="373"/>
      <c r="E62" s="373"/>
      <c r="F62" s="373"/>
      <c r="G62" s="400"/>
      <c r="H62" s="275" t="s">
        <v>376</v>
      </c>
    </row>
    <row r="63" spans="1:8" s="259" customFormat="1" ht="18" customHeight="1">
      <c r="A63" s="428"/>
      <c r="B63" s="373"/>
      <c r="C63" s="373"/>
      <c r="D63" s="373"/>
      <c r="E63" s="373"/>
      <c r="F63" s="373"/>
      <c r="G63" s="400"/>
      <c r="H63" s="275" t="s">
        <v>511</v>
      </c>
    </row>
    <row r="64" spans="1:8" s="259" customFormat="1" ht="18" customHeight="1">
      <c r="A64" s="428"/>
      <c r="B64" s="373"/>
      <c r="C64" s="373"/>
      <c r="D64" s="373"/>
      <c r="E64" s="373"/>
      <c r="F64" s="373"/>
      <c r="G64" s="400"/>
      <c r="H64" s="275" t="s">
        <v>679</v>
      </c>
    </row>
    <row r="65" spans="1:8" s="259" customFormat="1" ht="18" customHeight="1">
      <c r="A65" s="391"/>
      <c r="B65" s="374"/>
      <c r="C65" s="374"/>
      <c r="D65" s="374"/>
      <c r="E65" s="374"/>
      <c r="F65" s="374"/>
      <c r="G65" s="401"/>
      <c r="H65" s="274" t="s">
        <v>680</v>
      </c>
    </row>
    <row r="66" spans="1:8" s="259" customFormat="1" ht="18" customHeight="1">
      <c r="A66" s="299" t="s">
        <v>377</v>
      </c>
      <c r="B66" s="300">
        <f aca="true" t="shared" si="0" ref="B66:G66">SUM(B6:B65)</f>
        <v>75</v>
      </c>
      <c r="C66" s="300">
        <f t="shared" si="0"/>
        <v>745</v>
      </c>
      <c r="D66" s="300">
        <f t="shared" si="0"/>
        <v>77</v>
      </c>
      <c r="E66" s="300">
        <f t="shared" si="0"/>
        <v>431</v>
      </c>
      <c r="F66" s="300">
        <f t="shared" si="0"/>
        <v>4180</v>
      </c>
      <c r="G66" s="305">
        <f t="shared" si="0"/>
        <v>3968</v>
      </c>
      <c r="H66" s="273"/>
    </row>
    <row r="67" spans="1:8" s="259" customFormat="1" ht="18" customHeight="1">
      <c r="A67" s="257" t="s">
        <v>414</v>
      </c>
      <c r="B67" s="258"/>
      <c r="C67" s="257"/>
      <c r="D67" s="257"/>
      <c r="E67" s="257"/>
      <c r="F67" s="257"/>
      <c r="G67" s="258"/>
      <c r="H67" s="257"/>
    </row>
    <row r="68" spans="1:8" s="259" customFormat="1" ht="18" customHeight="1">
      <c r="A68" s="257" t="s">
        <v>415</v>
      </c>
      <c r="B68" s="258"/>
      <c r="C68" s="257"/>
      <c r="D68" s="257"/>
      <c r="E68" s="257"/>
      <c r="F68" s="257"/>
      <c r="G68" s="258"/>
      <c r="H68" s="257"/>
    </row>
    <row r="69" spans="1:8" s="259" customFormat="1" ht="18" customHeight="1">
      <c r="A69" s="257" t="s">
        <v>416</v>
      </c>
      <c r="B69" s="258"/>
      <c r="C69" s="257"/>
      <c r="D69" s="257"/>
      <c r="E69" s="257"/>
      <c r="F69" s="257"/>
      <c r="G69" s="258"/>
      <c r="H69" s="257"/>
    </row>
    <row r="70" spans="1:8" s="259" customFormat="1" ht="18" customHeight="1">
      <c r="A70" s="257" t="s">
        <v>121</v>
      </c>
      <c r="B70" s="258"/>
      <c r="C70" s="257"/>
      <c r="D70" s="257"/>
      <c r="E70" s="257"/>
      <c r="F70" s="257"/>
      <c r="G70" s="258"/>
      <c r="H70" s="257"/>
    </row>
    <row r="71" ht="18" customHeight="1">
      <c r="E71" s="14"/>
    </row>
    <row r="72" ht="18" customHeight="1">
      <c r="E72" s="14"/>
    </row>
    <row r="73" ht="18" customHeight="1">
      <c r="E73" s="14"/>
    </row>
    <row r="74" ht="18" customHeight="1">
      <c r="E74" s="14"/>
    </row>
    <row r="75" ht="18" customHeight="1">
      <c r="E75" s="14"/>
    </row>
    <row r="76" ht="18" customHeight="1">
      <c r="E76" s="14"/>
    </row>
    <row r="77" ht="18" customHeight="1">
      <c r="E77" s="14"/>
    </row>
    <row r="78" ht="18" customHeight="1">
      <c r="E78" s="14"/>
    </row>
    <row r="79" ht="18" customHeight="1">
      <c r="E79" s="14"/>
    </row>
    <row r="80" ht="18" customHeight="1">
      <c r="E80" s="14"/>
    </row>
    <row r="81" ht="18" customHeight="1">
      <c r="E81" s="14"/>
    </row>
    <row r="82" ht="18" customHeight="1">
      <c r="E82" s="14"/>
    </row>
  </sheetData>
  <sheetProtection/>
  <mergeCells count="78">
    <mergeCell ref="D27:D28"/>
    <mergeCell ref="E27:E28"/>
    <mergeCell ref="F27:F28"/>
    <mergeCell ref="G27:G28"/>
    <mergeCell ref="A61:A65"/>
    <mergeCell ref="B61:B65"/>
    <mergeCell ref="C61:C65"/>
    <mergeCell ref="D61:D65"/>
    <mergeCell ref="E61:E65"/>
    <mergeCell ref="F61:F65"/>
    <mergeCell ref="F53:F56"/>
    <mergeCell ref="G53:G56"/>
    <mergeCell ref="G58:G60"/>
    <mergeCell ref="G61:G65"/>
    <mergeCell ref="A58:A60"/>
    <mergeCell ref="B58:B60"/>
    <mergeCell ref="C58:C60"/>
    <mergeCell ref="D58:D60"/>
    <mergeCell ref="E58:E60"/>
    <mergeCell ref="F58:F60"/>
    <mergeCell ref="C51:C52"/>
    <mergeCell ref="D51:D52"/>
    <mergeCell ref="E51:E52"/>
    <mergeCell ref="F51:F52"/>
    <mergeCell ref="G51:G52"/>
    <mergeCell ref="A53:A56"/>
    <mergeCell ref="B53:B56"/>
    <mergeCell ref="C53:C56"/>
    <mergeCell ref="D53:D56"/>
    <mergeCell ref="E53:E56"/>
    <mergeCell ref="G29:G38"/>
    <mergeCell ref="A39:A41"/>
    <mergeCell ref="B39:B41"/>
    <mergeCell ref="C39:C41"/>
    <mergeCell ref="D39:D41"/>
    <mergeCell ref="E39:E41"/>
    <mergeCell ref="F39:F41"/>
    <mergeCell ref="G39:G41"/>
    <mergeCell ref="A29:A38"/>
    <mergeCell ref="B29:B38"/>
    <mergeCell ref="D29:D38"/>
    <mergeCell ref="E29:E38"/>
    <mergeCell ref="F29:F38"/>
    <mergeCell ref="A12:A21"/>
    <mergeCell ref="B12:B21"/>
    <mergeCell ref="C12:C21"/>
    <mergeCell ref="D12:D21"/>
    <mergeCell ref="A27:A28"/>
    <mergeCell ref="B27:B28"/>
    <mergeCell ref="C27:C28"/>
    <mergeCell ref="E10:E11"/>
    <mergeCell ref="A8:A9"/>
    <mergeCell ref="B8:B9"/>
    <mergeCell ref="C8:C9"/>
    <mergeCell ref="A10:A11"/>
    <mergeCell ref="B10:B11"/>
    <mergeCell ref="C10:C11"/>
    <mergeCell ref="D8:D9"/>
    <mergeCell ref="G12:G21"/>
    <mergeCell ref="A2:H2"/>
    <mergeCell ref="E12:E21"/>
    <mergeCell ref="F12:F21"/>
    <mergeCell ref="D10:D11"/>
    <mergeCell ref="F8:F9"/>
    <mergeCell ref="G8:G9"/>
    <mergeCell ref="F10:F11"/>
    <mergeCell ref="G10:G11"/>
    <mergeCell ref="E8:E9"/>
    <mergeCell ref="G23:G25"/>
    <mergeCell ref="A23:A25"/>
    <mergeCell ref="B23:B25"/>
    <mergeCell ref="A51:A52"/>
    <mergeCell ref="B51:B52"/>
    <mergeCell ref="C23:C25"/>
    <mergeCell ref="D23:D25"/>
    <mergeCell ref="E23:E25"/>
    <mergeCell ref="F23:F25"/>
    <mergeCell ref="C29:C38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6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SheetLayoutView="100" zoomScalePageLayoutView="0" workbookViewId="0" topLeftCell="A1">
      <selection activeCell="A1" sqref="A1"/>
    </sheetView>
  </sheetViews>
  <sheetFormatPr defaultColWidth="7.125" defaultRowHeight="18" customHeight="1"/>
  <cols>
    <col min="1" max="1" width="15.50390625" style="29" customWidth="1"/>
    <col min="2" max="2" width="11.75390625" style="29" customWidth="1"/>
    <col min="3" max="3" width="14.375" style="29" customWidth="1"/>
    <col min="4" max="4" width="9.00390625" style="29" customWidth="1"/>
    <col min="5" max="5" width="9.125" style="29" customWidth="1"/>
    <col min="6" max="6" width="10.00390625" style="29" customWidth="1"/>
    <col min="7" max="7" width="10.75390625" style="29" customWidth="1"/>
    <col min="8" max="10" width="9.00390625" style="29" customWidth="1"/>
    <col min="11" max="11" width="8.875" style="29" customWidth="1"/>
    <col min="12" max="12" width="11.75390625" style="29" customWidth="1"/>
    <col min="13" max="13" width="7.125" style="31" customWidth="1"/>
    <col min="14" max="16384" width="7.125" style="29" customWidth="1"/>
  </cols>
  <sheetData>
    <row r="1" ht="13.5" customHeight="1">
      <c r="A1" s="33" t="s">
        <v>398</v>
      </c>
    </row>
    <row r="2" spans="1:13" ht="24" customHeight="1">
      <c r="A2" s="331" t="s">
        <v>701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29"/>
    </row>
    <row r="3" spans="8:13" ht="13.5" customHeight="1">
      <c r="H3" s="15"/>
      <c r="M3" s="29"/>
    </row>
    <row r="4" spans="1:13" ht="22.5" customHeight="1">
      <c r="A4" s="339" t="s">
        <v>354</v>
      </c>
      <c r="B4" s="337" t="s">
        <v>78</v>
      </c>
      <c r="C4" s="429"/>
      <c r="D4" s="346" t="s">
        <v>217</v>
      </c>
      <c r="E4" s="347"/>
      <c r="F4" s="347"/>
      <c r="G4" s="347"/>
      <c r="H4" s="347"/>
      <c r="I4" s="347"/>
      <c r="J4" s="347"/>
      <c r="K4" s="347"/>
      <c r="L4" s="348"/>
      <c r="M4" s="29"/>
    </row>
    <row r="5" spans="1:13" ht="22.5" customHeight="1">
      <c r="A5" s="433"/>
      <c r="B5" s="352"/>
      <c r="C5" s="430"/>
      <c r="D5" s="431" t="s">
        <v>118</v>
      </c>
      <c r="E5" s="432"/>
      <c r="F5" s="346" t="s">
        <v>120</v>
      </c>
      <c r="G5" s="348"/>
      <c r="H5" s="346" t="s">
        <v>387</v>
      </c>
      <c r="I5" s="348"/>
      <c r="J5" s="346" t="s">
        <v>388</v>
      </c>
      <c r="K5" s="348"/>
      <c r="L5" s="35" t="s">
        <v>389</v>
      </c>
      <c r="M5" s="29"/>
    </row>
    <row r="6" spans="1:13" ht="22.5" customHeight="1" thickBot="1">
      <c r="A6" s="340"/>
      <c r="B6" s="66" t="s">
        <v>116</v>
      </c>
      <c r="C6" s="67" t="s">
        <v>467</v>
      </c>
      <c r="D6" s="66" t="s">
        <v>116</v>
      </c>
      <c r="E6" s="66" t="s">
        <v>117</v>
      </c>
      <c r="F6" s="52" t="s">
        <v>116</v>
      </c>
      <c r="G6" s="52" t="s">
        <v>119</v>
      </c>
      <c r="H6" s="66" t="s">
        <v>116</v>
      </c>
      <c r="I6" s="66" t="s">
        <v>119</v>
      </c>
      <c r="J6" s="66" t="s">
        <v>116</v>
      </c>
      <c r="K6" s="66" t="s">
        <v>119</v>
      </c>
      <c r="L6" s="66" t="s">
        <v>119</v>
      </c>
      <c r="M6" s="29"/>
    </row>
    <row r="7" spans="1:13" ht="22.5" customHeight="1" thickTop="1">
      <c r="A7" s="59" t="s">
        <v>600</v>
      </c>
      <c r="B7" s="78">
        <v>4122</v>
      </c>
      <c r="C7" s="78">
        <v>82509</v>
      </c>
      <c r="D7" s="78">
        <v>278</v>
      </c>
      <c r="E7" s="78">
        <v>6742</v>
      </c>
      <c r="F7" s="90">
        <v>3475</v>
      </c>
      <c r="G7" s="90">
        <v>63068</v>
      </c>
      <c r="H7" s="78">
        <v>330</v>
      </c>
      <c r="I7" s="91">
        <v>5026</v>
      </c>
      <c r="J7" s="91">
        <v>39</v>
      </c>
      <c r="K7" s="91">
        <v>1586</v>
      </c>
      <c r="L7" s="91">
        <v>6087</v>
      </c>
      <c r="M7" s="29"/>
    </row>
    <row r="8" spans="1:13" ht="22.5" customHeight="1">
      <c r="A8" s="107" t="s">
        <v>573</v>
      </c>
      <c r="B8" s="78">
        <v>4371</v>
      </c>
      <c r="C8" s="78">
        <v>85724</v>
      </c>
      <c r="D8" s="78">
        <v>278</v>
      </c>
      <c r="E8" s="78">
        <v>6181</v>
      </c>
      <c r="F8" s="90">
        <v>3714</v>
      </c>
      <c r="G8" s="90">
        <v>66086</v>
      </c>
      <c r="H8" s="78">
        <v>335</v>
      </c>
      <c r="I8" s="91">
        <v>5648</v>
      </c>
      <c r="J8" s="91">
        <v>44</v>
      </c>
      <c r="K8" s="91">
        <v>1875</v>
      </c>
      <c r="L8" s="91">
        <v>5934</v>
      </c>
      <c r="M8" s="29"/>
    </row>
    <row r="9" spans="1:13" ht="22.5" customHeight="1">
      <c r="A9" s="107" t="s">
        <v>574</v>
      </c>
      <c r="B9" s="78">
        <v>4544</v>
      </c>
      <c r="C9" s="78">
        <v>90771</v>
      </c>
      <c r="D9" s="78">
        <v>278</v>
      </c>
      <c r="E9" s="78">
        <v>6553</v>
      </c>
      <c r="F9" s="90">
        <v>3886</v>
      </c>
      <c r="G9" s="90">
        <v>69626</v>
      </c>
      <c r="H9" s="78">
        <v>336</v>
      </c>
      <c r="I9" s="91">
        <v>5641</v>
      </c>
      <c r="J9" s="91">
        <v>44</v>
      </c>
      <c r="K9" s="91">
        <v>2626</v>
      </c>
      <c r="L9" s="91">
        <v>6325</v>
      </c>
      <c r="M9" s="29"/>
    </row>
    <row r="10" spans="1:13" ht="22.5" customHeight="1">
      <c r="A10" s="107" t="s">
        <v>575</v>
      </c>
      <c r="B10" s="78">
        <v>4549</v>
      </c>
      <c r="C10" s="78">
        <v>90719</v>
      </c>
      <c r="D10" s="78">
        <v>278</v>
      </c>
      <c r="E10" s="78">
        <v>6523</v>
      </c>
      <c r="F10" s="90">
        <v>3875</v>
      </c>
      <c r="G10" s="90">
        <v>68655</v>
      </c>
      <c r="H10" s="78">
        <v>348</v>
      </c>
      <c r="I10" s="91">
        <v>6188</v>
      </c>
      <c r="J10" s="91">
        <v>48</v>
      </c>
      <c r="K10" s="91">
        <v>2357</v>
      </c>
      <c r="L10" s="91">
        <v>6996</v>
      </c>
      <c r="M10" s="29"/>
    </row>
    <row r="11" spans="1:13" ht="22.5" customHeight="1">
      <c r="A11" s="184" t="s">
        <v>601</v>
      </c>
      <c r="B11" s="221">
        <v>4659</v>
      </c>
      <c r="C11" s="221">
        <v>93044</v>
      </c>
      <c r="D11" s="221">
        <v>278</v>
      </c>
      <c r="E11" s="221">
        <v>6234</v>
      </c>
      <c r="F11" s="221">
        <v>3962</v>
      </c>
      <c r="G11" s="221">
        <v>70104</v>
      </c>
      <c r="H11" s="221">
        <v>375</v>
      </c>
      <c r="I11" s="226">
        <v>6854</v>
      </c>
      <c r="J11" s="226">
        <v>44</v>
      </c>
      <c r="K11" s="226">
        <v>2350</v>
      </c>
      <c r="L11" s="226">
        <v>7502</v>
      </c>
      <c r="M11" s="29"/>
    </row>
    <row r="12" spans="1:13" ht="18" customHeight="1">
      <c r="A12" s="29" t="s">
        <v>121</v>
      </c>
      <c r="B12" s="30"/>
      <c r="C12" s="39"/>
      <c r="D12" s="39"/>
      <c r="E12" s="39"/>
      <c r="H12" s="20"/>
      <c r="M12" s="29"/>
    </row>
    <row r="13" ht="13.5" customHeight="1">
      <c r="H13" s="20"/>
    </row>
    <row r="14" ht="13.5" customHeight="1">
      <c r="H14" s="20"/>
    </row>
  </sheetData>
  <sheetProtection/>
  <mergeCells count="8">
    <mergeCell ref="B4:C5"/>
    <mergeCell ref="D5:E5"/>
    <mergeCell ref="A2:L2"/>
    <mergeCell ref="A4:A6"/>
    <mergeCell ref="H5:I5"/>
    <mergeCell ref="J5:K5"/>
    <mergeCell ref="F5:G5"/>
    <mergeCell ref="D4:L4"/>
  </mergeCells>
  <printOptions horizontalCentered="1"/>
  <pageMargins left="0.5905511811023623" right="0.1968503937007874" top="0.3937007874015748" bottom="0.4330708661417323" header="0.2362204724409449" footer="0.31496062992125984"/>
  <pageSetup fitToHeight="0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zoomScalePageLayoutView="0" workbookViewId="0" topLeftCell="A1">
      <selection activeCell="A1" sqref="A1"/>
    </sheetView>
  </sheetViews>
  <sheetFormatPr defaultColWidth="7.125" defaultRowHeight="18" customHeight="1"/>
  <cols>
    <col min="1" max="1" width="17.375" style="10" customWidth="1"/>
    <col min="2" max="6" width="13.25390625" style="10" customWidth="1"/>
    <col min="7" max="7" width="13.125" style="10" customWidth="1"/>
    <col min="8" max="9" width="13.25390625" style="10" customWidth="1"/>
    <col min="10" max="13" width="7.125" style="10" customWidth="1"/>
    <col min="14" max="14" width="9.00390625" style="10" bestFit="1" customWidth="1"/>
    <col min="15" max="15" width="7.125" style="14" customWidth="1"/>
    <col min="16" max="16384" width="7.125" style="10" customWidth="1"/>
  </cols>
  <sheetData>
    <row r="1" spans="1:15" s="5" customFormat="1" ht="22.5" customHeight="1">
      <c r="A1" s="7" t="s">
        <v>398</v>
      </c>
      <c r="O1" s="6"/>
    </row>
    <row r="2" spans="1:15" s="20" customFormat="1" ht="23.25" customHeight="1">
      <c r="A2" s="331" t="s">
        <v>702</v>
      </c>
      <c r="B2" s="331"/>
      <c r="C2" s="331"/>
      <c r="D2" s="331"/>
      <c r="O2" s="15"/>
    </row>
    <row r="3" spans="1:15" s="20" customFormat="1" ht="20.25" customHeight="1">
      <c r="A3" s="1"/>
      <c r="B3" s="1"/>
      <c r="C3" s="1"/>
      <c r="D3" s="1"/>
      <c r="O3" s="15"/>
    </row>
    <row r="4" spans="1:9" ht="22.5" customHeight="1">
      <c r="A4" s="17" t="s">
        <v>380</v>
      </c>
      <c r="B4" s="20"/>
      <c r="C4" s="20"/>
      <c r="D4" s="20"/>
      <c r="E4" s="20"/>
      <c r="F4" s="20"/>
      <c r="G4" s="20"/>
      <c r="H4" s="20"/>
      <c r="I4" s="20"/>
    </row>
    <row r="5" spans="1:4" ht="22.5" customHeight="1" thickBot="1">
      <c r="A5" s="85" t="s">
        <v>122</v>
      </c>
      <c r="B5" s="85" t="s">
        <v>123</v>
      </c>
      <c r="C5" s="85" t="s">
        <v>219</v>
      </c>
      <c r="D5" s="85" t="s">
        <v>220</v>
      </c>
    </row>
    <row r="6" spans="1:15" s="20" customFormat="1" ht="22.5" customHeight="1" thickTop="1">
      <c r="A6" s="59" t="s">
        <v>600</v>
      </c>
      <c r="B6" s="92">
        <v>1297</v>
      </c>
      <c r="C6" s="92">
        <v>983</v>
      </c>
      <c r="D6" s="92">
        <v>314</v>
      </c>
      <c r="E6" s="27"/>
      <c r="O6" s="15"/>
    </row>
    <row r="7" spans="1:15" s="20" customFormat="1" ht="22.5" customHeight="1">
      <c r="A7" s="107" t="s">
        <v>573</v>
      </c>
      <c r="B7" s="92">
        <v>1282</v>
      </c>
      <c r="C7" s="92">
        <v>967</v>
      </c>
      <c r="D7" s="92">
        <v>315</v>
      </c>
      <c r="E7" s="27"/>
      <c r="O7" s="15"/>
    </row>
    <row r="8" spans="1:15" s="20" customFormat="1" ht="22.5" customHeight="1">
      <c r="A8" s="107" t="s">
        <v>574</v>
      </c>
      <c r="B8" s="92">
        <v>1238</v>
      </c>
      <c r="C8" s="92">
        <v>934</v>
      </c>
      <c r="D8" s="92">
        <v>304</v>
      </c>
      <c r="E8" s="27"/>
      <c r="O8" s="15"/>
    </row>
    <row r="9" spans="1:15" s="5" customFormat="1" ht="22.5" customHeight="1">
      <c r="A9" s="107" t="s">
        <v>575</v>
      </c>
      <c r="B9" s="92">
        <v>1237</v>
      </c>
      <c r="C9" s="92">
        <v>943</v>
      </c>
      <c r="D9" s="92">
        <v>294</v>
      </c>
      <c r="E9" s="26"/>
      <c r="O9" s="6"/>
    </row>
    <row r="10" spans="1:15" s="5" customFormat="1" ht="22.5" customHeight="1">
      <c r="A10" s="184" t="s">
        <v>601</v>
      </c>
      <c r="B10" s="92">
        <v>1186</v>
      </c>
      <c r="C10" s="92">
        <v>918</v>
      </c>
      <c r="D10" s="92">
        <v>268</v>
      </c>
      <c r="E10" s="26"/>
      <c r="O10" s="6"/>
    </row>
    <row r="11" ht="18" customHeight="1">
      <c r="A11" s="10" t="s">
        <v>124</v>
      </c>
    </row>
    <row r="12" ht="12.75" customHeight="1"/>
    <row r="13" ht="13.5" customHeight="1"/>
  </sheetData>
  <sheetProtection/>
  <mergeCells count="1">
    <mergeCell ref="A2:D2"/>
  </mergeCells>
  <printOptions horizontalCentered="1"/>
  <pageMargins left="0.5905511811023623" right="0.5905511811023623" top="0.3937007874015748" bottom="0.4330708661417323" header="0.2362204724409449" footer="0.31496062992125984"/>
  <pageSetup fitToHeight="0" horizontalDpi="600" verticalDpi="600" orientation="portrait" paperSize="9" scale="12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zoomScalePageLayoutView="0" workbookViewId="0" topLeftCell="A1">
      <selection activeCell="A1" sqref="A1"/>
    </sheetView>
  </sheetViews>
  <sheetFormatPr defaultColWidth="7.125" defaultRowHeight="18" customHeight="1"/>
  <cols>
    <col min="1" max="1" width="26.875" style="29" customWidth="1"/>
    <col min="2" max="5" width="15.00390625" style="29" customWidth="1"/>
    <col min="6" max="6" width="13.25390625" style="29" customWidth="1"/>
    <col min="7" max="7" width="13.125" style="29" customWidth="1"/>
    <col min="8" max="9" width="13.25390625" style="29" customWidth="1"/>
    <col min="10" max="13" width="7.125" style="29" customWidth="1"/>
    <col min="14" max="14" width="9.00390625" style="29" bestFit="1" customWidth="1"/>
    <col min="15" max="15" width="7.125" style="31" customWidth="1"/>
    <col min="16" max="16384" width="7.125" style="29" customWidth="1"/>
  </cols>
  <sheetData>
    <row r="1" ht="22.5" customHeight="1">
      <c r="A1" s="33" t="s">
        <v>398</v>
      </c>
    </row>
    <row r="2" spans="1:21" ht="24" customHeight="1">
      <c r="A2" s="331" t="s">
        <v>703</v>
      </c>
      <c r="B2" s="331"/>
      <c r="C2" s="331"/>
      <c r="D2" s="331"/>
      <c r="E2" s="331"/>
      <c r="F2" s="20"/>
      <c r="G2" s="20"/>
      <c r="H2" s="20"/>
      <c r="I2" s="20"/>
      <c r="J2" s="20"/>
      <c r="K2" s="20"/>
      <c r="L2" s="20"/>
      <c r="M2" s="20"/>
      <c r="N2" s="20"/>
      <c r="O2" s="15"/>
      <c r="P2" s="20"/>
      <c r="Q2" s="20"/>
      <c r="R2" s="20"/>
      <c r="S2" s="20"/>
      <c r="T2" s="20"/>
      <c r="U2" s="20"/>
    </row>
    <row r="3" spans="1:5" ht="23.25" customHeight="1">
      <c r="A3" s="28"/>
      <c r="B3" s="28"/>
      <c r="C3" s="28"/>
      <c r="D3" s="28"/>
      <c r="E3" s="28"/>
    </row>
    <row r="4" spans="1:5" ht="25.5" customHeight="1">
      <c r="A4" s="337" t="s">
        <v>206</v>
      </c>
      <c r="B4" s="350" t="s">
        <v>404</v>
      </c>
      <c r="C4" s="346" t="s">
        <v>126</v>
      </c>
      <c r="D4" s="347"/>
      <c r="E4" s="341" t="s">
        <v>207</v>
      </c>
    </row>
    <row r="5" spans="1:5" ht="25.5" customHeight="1" thickBot="1">
      <c r="A5" s="349"/>
      <c r="B5" s="351"/>
      <c r="C5" s="52" t="s">
        <v>406</v>
      </c>
      <c r="D5" s="52" t="s">
        <v>125</v>
      </c>
      <c r="E5" s="340"/>
    </row>
    <row r="6" spans="1:5" ht="21.75" customHeight="1" thickTop="1">
      <c r="A6" s="186" t="s">
        <v>602</v>
      </c>
      <c r="B6" s="69">
        <v>3113</v>
      </c>
      <c r="C6" s="69">
        <v>952</v>
      </c>
      <c r="D6" s="69">
        <v>96986</v>
      </c>
      <c r="E6" s="69">
        <v>597310441</v>
      </c>
    </row>
    <row r="7" spans="1:5" ht="21.75" customHeight="1">
      <c r="A7" s="59" t="s">
        <v>534</v>
      </c>
      <c r="B7" s="69">
        <v>2824</v>
      </c>
      <c r="C7" s="69">
        <v>940</v>
      </c>
      <c r="D7" s="69">
        <v>99666</v>
      </c>
      <c r="E7" s="69">
        <v>581861457</v>
      </c>
    </row>
    <row r="8" spans="1:5" ht="21.75" customHeight="1">
      <c r="A8" s="59" t="s">
        <v>535</v>
      </c>
      <c r="B8" s="69">
        <v>2933</v>
      </c>
      <c r="C8" s="69">
        <v>885</v>
      </c>
      <c r="D8" s="69">
        <v>96764</v>
      </c>
      <c r="E8" s="69">
        <v>569576668</v>
      </c>
    </row>
    <row r="9" spans="1:5" ht="21.75" customHeight="1">
      <c r="A9" s="59" t="s">
        <v>576</v>
      </c>
      <c r="B9" s="69">
        <v>2979</v>
      </c>
      <c r="C9" s="69">
        <v>867</v>
      </c>
      <c r="D9" s="69">
        <v>94368</v>
      </c>
      <c r="E9" s="69">
        <v>564076016</v>
      </c>
    </row>
    <row r="10" spans="1:5" ht="21.75" customHeight="1">
      <c r="A10" s="59" t="s">
        <v>603</v>
      </c>
      <c r="B10" s="69">
        <v>2956</v>
      </c>
      <c r="C10" s="69">
        <v>846</v>
      </c>
      <c r="D10" s="69">
        <v>94633</v>
      </c>
      <c r="E10" s="69">
        <v>558040462</v>
      </c>
    </row>
    <row r="11" spans="1:7" ht="21.75" customHeight="1">
      <c r="A11" s="95" t="s">
        <v>0</v>
      </c>
      <c r="B11" s="69">
        <v>150</v>
      </c>
      <c r="C11" s="434"/>
      <c r="D11" s="69">
        <v>58460</v>
      </c>
      <c r="E11" s="69">
        <v>370971645</v>
      </c>
      <c r="F11" s="152"/>
      <c r="G11" s="152"/>
    </row>
    <row r="12" spans="1:9" ht="21.75" customHeight="1">
      <c r="A12" s="95" t="s">
        <v>1</v>
      </c>
      <c r="B12" s="69">
        <v>2806</v>
      </c>
      <c r="C12" s="435"/>
      <c r="D12" s="69">
        <v>36173</v>
      </c>
      <c r="E12" s="69">
        <v>187068817</v>
      </c>
      <c r="F12" s="152"/>
      <c r="G12" s="152"/>
      <c r="H12" s="20"/>
      <c r="I12" s="20"/>
    </row>
    <row r="13" spans="1:5" ht="21.75" customHeight="1">
      <c r="A13" s="29" t="s">
        <v>405</v>
      </c>
      <c r="E13" s="171"/>
    </row>
    <row r="14" spans="1:21" ht="21.75" customHeight="1">
      <c r="A14" s="29" t="s">
        <v>124</v>
      </c>
      <c r="R14" s="20"/>
      <c r="S14" s="20"/>
      <c r="T14" s="20"/>
      <c r="U14" s="20"/>
    </row>
    <row r="15" ht="13.5" customHeight="1"/>
  </sheetData>
  <sheetProtection/>
  <mergeCells count="6">
    <mergeCell ref="A2:E2"/>
    <mergeCell ref="C11:C12"/>
    <mergeCell ref="A4:A5"/>
    <mergeCell ref="B4:B5"/>
    <mergeCell ref="C4:D4"/>
    <mergeCell ref="E4:E5"/>
  </mergeCells>
  <printOptions horizontalCentered="1"/>
  <pageMargins left="0.5905511811023623" right="0.5905511811023623" top="0.3937007874015748" bottom="0.4330708661417323" header="0.2362204724409449" footer="0.31496062992125984"/>
  <pageSetup horizontalDpi="600" verticalDpi="600" orientation="landscape" paperSize="9" scale="120" r:id="rId1"/>
  <rowBreaks count="1" manualBreakCount="1">
    <brk id="14" max="1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selection activeCell="A1" sqref="A1"/>
    </sheetView>
  </sheetViews>
  <sheetFormatPr defaultColWidth="7.125" defaultRowHeight="18" customHeight="1"/>
  <cols>
    <col min="1" max="1" width="16.00390625" style="29" customWidth="1"/>
    <col min="2" max="9" width="11.75390625" style="29" customWidth="1"/>
    <col min="10" max="13" width="7.125" style="29" customWidth="1"/>
    <col min="14" max="14" width="9.00390625" style="29" bestFit="1" customWidth="1"/>
    <col min="15" max="15" width="7.125" style="31" customWidth="1"/>
    <col min="16" max="16384" width="7.125" style="29" customWidth="1"/>
  </cols>
  <sheetData>
    <row r="1" ht="21" customHeight="1">
      <c r="A1" s="33" t="s">
        <v>398</v>
      </c>
    </row>
    <row r="2" spans="1:15" ht="24" customHeight="1">
      <c r="A2" s="331" t="s">
        <v>704</v>
      </c>
      <c r="B2" s="331"/>
      <c r="C2" s="331"/>
      <c r="D2" s="331"/>
      <c r="E2" s="331"/>
      <c r="F2" s="331"/>
      <c r="G2" s="331"/>
      <c r="H2" s="331"/>
      <c r="I2" s="331"/>
      <c r="O2" s="29"/>
    </row>
    <row r="3" spans="1:15" ht="18" customHeight="1">
      <c r="A3" s="20"/>
      <c r="B3" s="20"/>
      <c r="C3" s="20"/>
      <c r="D3" s="20"/>
      <c r="E3" s="20"/>
      <c r="F3" s="20"/>
      <c r="G3" s="20"/>
      <c r="H3" s="20"/>
      <c r="I3" s="20"/>
      <c r="O3" s="29"/>
    </row>
    <row r="4" spans="1:15" ht="27" customHeight="1" thickBot="1">
      <c r="A4" s="66" t="s">
        <v>208</v>
      </c>
      <c r="B4" s="77" t="s">
        <v>171</v>
      </c>
      <c r="C4" s="130" t="s">
        <v>209</v>
      </c>
      <c r="D4" s="130" t="s">
        <v>130</v>
      </c>
      <c r="E4" s="130" t="s">
        <v>210</v>
      </c>
      <c r="F4" s="130" t="s">
        <v>131</v>
      </c>
      <c r="G4" s="130" t="s">
        <v>128</v>
      </c>
      <c r="H4" s="130" t="s">
        <v>129</v>
      </c>
      <c r="I4" s="67" t="s">
        <v>132</v>
      </c>
      <c r="O4" s="29"/>
    </row>
    <row r="5" spans="1:15" ht="22.5" customHeight="1" thickTop="1">
      <c r="A5" s="121"/>
      <c r="B5" s="342" t="s">
        <v>211</v>
      </c>
      <c r="C5" s="333"/>
      <c r="D5" s="333"/>
      <c r="E5" s="333"/>
      <c r="F5" s="333"/>
      <c r="G5" s="333"/>
      <c r="H5" s="333"/>
      <c r="I5" s="334"/>
      <c r="O5" s="29"/>
    </row>
    <row r="6" spans="1:15" ht="22.5" customHeight="1">
      <c r="A6" s="187" t="s">
        <v>604</v>
      </c>
      <c r="B6" s="120">
        <v>4254</v>
      </c>
      <c r="C6" s="69">
        <v>725</v>
      </c>
      <c r="D6" s="69">
        <v>2142</v>
      </c>
      <c r="E6" s="69">
        <v>264</v>
      </c>
      <c r="F6" s="69">
        <v>508</v>
      </c>
      <c r="G6" s="69">
        <v>118</v>
      </c>
      <c r="H6" s="69">
        <v>497</v>
      </c>
      <c r="I6" s="76">
        <v>0</v>
      </c>
      <c r="O6" s="29"/>
    </row>
    <row r="7" spans="1:15" ht="22.5" customHeight="1">
      <c r="A7" s="68" t="s">
        <v>589</v>
      </c>
      <c r="B7" s="120">
        <v>4419</v>
      </c>
      <c r="C7" s="69">
        <v>715</v>
      </c>
      <c r="D7" s="69">
        <v>2136</v>
      </c>
      <c r="E7" s="69">
        <v>301</v>
      </c>
      <c r="F7" s="69">
        <v>566</v>
      </c>
      <c r="G7" s="69">
        <v>96</v>
      </c>
      <c r="H7" s="69">
        <v>605</v>
      </c>
      <c r="I7" s="76">
        <v>0</v>
      </c>
      <c r="O7" s="29"/>
    </row>
    <row r="8" spans="1:15" ht="22.5" customHeight="1">
      <c r="A8" s="68" t="s">
        <v>590</v>
      </c>
      <c r="B8" s="120">
        <v>4190</v>
      </c>
      <c r="C8" s="69">
        <v>479</v>
      </c>
      <c r="D8" s="69">
        <v>2171</v>
      </c>
      <c r="E8" s="69">
        <v>298</v>
      </c>
      <c r="F8" s="69">
        <v>551</v>
      </c>
      <c r="G8" s="69">
        <v>105</v>
      </c>
      <c r="H8" s="69">
        <v>586</v>
      </c>
      <c r="I8" s="76">
        <v>0</v>
      </c>
      <c r="O8" s="29"/>
    </row>
    <row r="9" spans="1:15" ht="22.5" customHeight="1">
      <c r="A9" s="68" t="s">
        <v>591</v>
      </c>
      <c r="B9" s="120">
        <v>4023</v>
      </c>
      <c r="C9" s="69">
        <v>480</v>
      </c>
      <c r="D9" s="69">
        <v>2006</v>
      </c>
      <c r="E9" s="69">
        <v>331</v>
      </c>
      <c r="F9" s="69">
        <v>544</v>
      </c>
      <c r="G9" s="69">
        <v>106</v>
      </c>
      <c r="H9" s="69">
        <v>556</v>
      </c>
      <c r="I9" s="76">
        <v>0</v>
      </c>
      <c r="O9" s="29"/>
    </row>
    <row r="10" spans="1:15" ht="22.5" customHeight="1">
      <c r="A10" s="59" t="s">
        <v>605</v>
      </c>
      <c r="B10" s="221">
        <f>C10+D10+E10+F10+G10+H10</f>
        <v>4516</v>
      </c>
      <c r="C10" s="221">
        <v>497</v>
      </c>
      <c r="D10" s="221">
        <v>2366</v>
      </c>
      <c r="E10" s="221">
        <v>344</v>
      </c>
      <c r="F10" s="221">
        <v>673</v>
      </c>
      <c r="G10" s="221">
        <v>108</v>
      </c>
      <c r="H10" s="221">
        <v>528</v>
      </c>
      <c r="I10" s="76">
        <v>0</v>
      </c>
      <c r="O10" s="29"/>
    </row>
    <row r="11" spans="1:15" ht="22.5" customHeight="1">
      <c r="A11" s="121"/>
      <c r="B11" s="343" t="s">
        <v>127</v>
      </c>
      <c r="C11" s="335"/>
      <c r="D11" s="335"/>
      <c r="E11" s="335"/>
      <c r="F11" s="335"/>
      <c r="G11" s="335"/>
      <c r="H11" s="335"/>
      <c r="I11" s="336"/>
      <c r="O11" s="29"/>
    </row>
    <row r="12" spans="1:15" ht="22.5" customHeight="1">
      <c r="A12" s="187" t="s">
        <v>604</v>
      </c>
      <c r="B12" s="120">
        <v>121462</v>
      </c>
      <c r="C12" s="69">
        <v>32466</v>
      </c>
      <c r="D12" s="69">
        <v>34610</v>
      </c>
      <c r="E12" s="69">
        <v>3298</v>
      </c>
      <c r="F12" s="69">
        <v>8104</v>
      </c>
      <c r="G12" s="69">
        <v>2379</v>
      </c>
      <c r="H12" s="69">
        <v>10968</v>
      </c>
      <c r="I12" s="69">
        <v>29637</v>
      </c>
      <c r="O12" s="29"/>
    </row>
    <row r="13" spans="1:15" ht="22.5" customHeight="1">
      <c r="A13" s="68" t="s">
        <v>589</v>
      </c>
      <c r="B13" s="120">
        <v>125297</v>
      </c>
      <c r="C13" s="69">
        <v>31878</v>
      </c>
      <c r="D13" s="69">
        <v>35173</v>
      </c>
      <c r="E13" s="69">
        <v>3775</v>
      </c>
      <c r="F13" s="69">
        <v>8769</v>
      </c>
      <c r="G13" s="69">
        <v>1842</v>
      </c>
      <c r="H13" s="69">
        <v>13480</v>
      </c>
      <c r="I13" s="69">
        <v>30380</v>
      </c>
      <c r="O13" s="29"/>
    </row>
    <row r="14" spans="1:15" ht="22.5" customHeight="1">
      <c r="A14" s="68" t="s">
        <v>590</v>
      </c>
      <c r="B14" s="120">
        <v>129969</v>
      </c>
      <c r="C14" s="69">
        <v>29388</v>
      </c>
      <c r="D14" s="69">
        <v>39553</v>
      </c>
      <c r="E14" s="69">
        <v>3998</v>
      </c>
      <c r="F14" s="69">
        <v>9396</v>
      </c>
      <c r="G14" s="69">
        <v>2029</v>
      </c>
      <c r="H14" s="69">
        <v>14548</v>
      </c>
      <c r="I14" s="69">
        <v>31057</v>
      </c>
      <c r="O14" s="29"/>
    </row>
    <row r="15" spans="1:15" ht="22.5" customHeight="1">
      <c r="A15" s="68" t="s">
        <v>591</v>
      </c>
      <c r="B15" s="120">
        <v>130874</v>
      </c>
      <c r="C15" s="69">
        <v>32620</v>
      </c>
      <c r="D15" s="69">
        <v>37696</v>
      </c>
      <c r="E15" s="69">
        <v>4911</v>
      </c>
      <c r="F15" s="69">
        <v>9343</v>
      </c>
      <c r="G15" s="69">
        <v>2143</v>
      </c>
      <c r="H15" s="69">
        <v>12666</v>
      </c>
      <c r="I15" s="69">
        <v>31495</v>
      </c>
      <c r="O15" s="29"/>
    </row>
    <row r="16" spans="1:15" ht="22.5" customHeight="1">
      <c r="A16" s="59" t="s">
        <v>605</v>
      </c>
      <c r="B16" s="221">
        <f>C16+D16+E16+F16+G16+H16</f>
        <v>121240</v>
      </c>
      <c r="C16" s="221">
        <v>33901</v>
      </c>
      <c r="D16" s="221">
        <v>51538</v>
      </c>
      <c r="E16" s="221">
        <v>5652</v>
      </c>
      <c r="F16" s="221">
        <v>14632</v>
      </c>
      <c r="G16" s="221">
        <v>2702</v>
      </c>
      <c r="H16" s="221">
        <v>12815</v>
      </c>
      <c r="I16" s="221">
        <v>32124</v>
      </c>
      <c r="O16" s="29"/>
    </row>
    <row r="17" spans="1:15" ht="22.5" customHeight="1">
      <c r="A17" s="29" t="s">
        <v>121</v>
      </c>
      <c r="G17" s="31"/>
      <c r="H17" s="31"/>
      <c r="O17" s="29"/>
    </row>
    <row r="18" spans="7:8" ht="18" customHeight="1">
      <c r="G18" s="31"/>
      <c r="H18" s="31"/>
    </row>
    <row r="19" spans="7:8" ht="18" customHeight="1">
      <c r="G19" s="31"/>
      <c r="H19" s="31"/>
    </row>
  </sheetData>
  <sheetProtection/>
  <mergeCells count="3">
    <mergeCell ref="A2:I2"/>
    <mergeCell ref="B5:I5"/>
    <mergeCell ref="B11:I11"/>
  </mergeCells>
  <printOptions horizontalCentered="1"/>
  <pageMargins left="0.5905511811023623" right="0.5905511811023623" top="0.3937007874015748" bottom="0.4330708661417323" header="0.2362204724409449" footer="0.31496062992125984"/>
  <pageSetup fitToHeight="0" horizontalDpi="600" verticalDpi="600" orientation="landscape" paperSize="9" scale="12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selection activeCell="A1" sqref="A1"/>
    </sheetView>
  </sheetViews>
  <sheetFormatPr defaultColWidth="7.125" defaultRowHeight="18" customHeight="1"/>
  <cols>
    <col min="1" max="1" width="26.875" style="29" customWidth="1"/>
    <col min="2" max="6" width="13.25390625" style="29" customWidth="1"/>
    <col min="7" max="7" width="13.125" style="29" customWidth="1"/>
    <col min="8" max="9" width="13.25390625" style="29" customWidth="1"/>
    <col min="10" max="13" width="7.125" style="29" customWidth="1"/>
    <col min="14" max="14" width="9.00390625" style="29" bestFit="1" customWidth="1"/>
    <col min="15" max="15" width="7.125" style="31" customWidth="1"/>
    <col min="16" max="16384" width="7.125" style="29" customWidth="1"/>
  </cols>
  <sheetData>
    <row r="1" ht="21.75" customHeight="1">
      <c r="A1" s="33" t="s">
        <v>398</v>
      </c>
    </row>
    <row r="2" spans="1:17" ht="24" customHeight="1">
      <c r="A2" s="331" t="s">
        <v>705</v>
      </c>
      <c r="B2" s="331"/>
      <c r="C2" s="331"/>
      <c r="D2" s="331"/>
      <c r="E2" s="331"/>
      <c r="F2" s="331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11"/>
      <c r="B3" s="11"/>
      <c r="C3" s="11"/>
      <c r="D3" s="11"/>
      <c r="E3" s="11"/>
      <c r="F3" s="11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</row>
    <row r="4" spans="1:15" ht="18" customHeight="1">
      <c r="A4" s="29" t="s">
        <v>380</v>
      </c>
      <c r="B4" s="28"/>
      <c r="C4" s="28"/>
      <c r="D4" s="28"/>
      <c r="E4" s="28"/>
      <c r="F4" s="28"/>
      <c r="G4" s="31"/>
      <c r="H4" s="31"/>
      <c r="O4" s="29"/>
    </row>
    <row r="5" spans="1:15" ht="36" customHeight="1" thickBot="1">
      <c r="A5" s="93" t="s">
        <v>355</v>
      </c>
      <c r="B5" s="52" t="s">
        <v>532</v>
      </c>
      <c r="C5" s="66" t="s">
        <v>516</v>
      </c>
      <c r="D5" s="66" t="s">
        <v>531</v>
      </c>
      <c r="E5" s="66" t="s">
        <v>577</v>
      </c>
      <c r="F5" s="172" t="s">
        <v>599</v>
      </c>
      <c r="O5" s="29"/>
    </row>
    <row r="6" spans="1:15" ht="22.5" customHeight="1" thickTop="1">
      <c r="A6" s="141" t="s">
        <v>212</v>
      </c>
      <c r="B6" s="142">
        <v>39947</v>
      </c>
      <c r="C6" s="142">
        <v>41079</v>
      </c>
      <c r="D6" s="142">
        <v>41641</v>
      </c>
      <c r="E6" s="142">
        <v>42101</v>
      </c>
      <c r="F6" s="227">
        <v>32231</v>
      </c>
      <c r="O6" s="29"/>
    </row>
    <row r="7" spans="1:15" ht="22.5" customHeight="1">
      <c r="A7" s="34" t="s">
        <v>213</v>
      </c>
      <c r="B7" s="78">
        <v>74247</v>
      </c>
      <c r="C7" s="78">
        <v>75021</v>
      </c>
      <c r="D7" s="78">
        <v>75057</v>
      </c>
      <c r="E7" s="78">
        <v>74942</v>
      </c>
      <c r="F7" s="92">
        <v>56499</v>
      </c>
      <c r="O7" s="29"/>
    </row>
    <row r="8" spans="1:15" ht="22.5" customHeight="1">
      <c r="A8" s="34" t="s">
        <v>214</v>
      </c>
      <c r="B8" s="78">
        <v>39924</v>
      </c>
      <c r="C8" s="78">
        <v>39709</v>
      </c>
      <c r="D8" s="78">
        <v>39113</v>
      </c>
      <c r="E8" s="78">
        <v>38234</v>
      </c>
      <c r="F8" s="92">
        <v>52839</v>
      </c>
      <c r="O8" s="29"/>
    </row>
    <row r="9" spans="1:15" ht="22.5" customHeight="1">
      <c r="A9" s="34" t="s">
        <v>215</v>
      </c>
      <c r="B9" s="78">
        <v>15551</v>
      </c>
      <c r="C9" s="78">
        <v>17003</v>
      </c>
      <c r="D9" s="78">
        <v>18263</v>
      </c>
      <c r="E9" s="78">
        <v>18854</v>
      </c>
      <c r="F9" s="92">
        <v>3660</v>
      </c>
      <c r="O9" s="29"/>
    </row>
    <row r="10" spans="1:15" ht="22.5" customHeight="1">
      <c r="A10" s="34" t="s">
        <v>216</v>
      </c>
      <c r="B10" s="78">
        <v>18772</v>
      </c>
      <c r="C10" s="78">
        <v>18309</v>
      </c>
      <c r="D10" s="78">
        <v>17681</v>
      </c>
      <c r="E10" s="78">
        <v>17854</v>
      </c>
      <c r="F10" s="76">
        <v>0</v>
      </c>
      <c r="O10" s="29"/>
    </row>
    <row r="11" spans="1:15" ht="22.5" customHeight="1">
      <c r="A11" s="29" t="s">
        <v>399</v>
      </c>
      <c r="G11" s="31"/>
      <c r="H11" s="31"/>
      <c r="O11" s="29"/>
    </row>
    <row r="12" spans="2:8" ht="18" customHeight="1">
      <c r="B12" s="152"/>
      <c r="C12" s="152"/>
      <c r="D12" s="152"/>
      <c r="E12" s="152"/>
      <c r="F12" s="152"/>
      <c r="G12" s="31"/>
      <c r="H12" s="31"/>
    </row>
  </sheetData>
  <sheetProtection/>
  <mergeCells count="1">
    <mergeCell ref="A2:F2"/>
  </mergeCells>
  <printOptions horizontalCentered="1"/>
  <pageMargins left="0.5905511811023623" right="0.5905511811023623" top="0.3937007874015748" bottom="0.4330708661417323" header="0.2362204724409449" footer="0.31496062992125984"/>
  <pageSetup fitToHeight="0" horizontalDpi="600" verticalDpi="600" orientation="landscape" paperSize="9" scale="12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SheetLayoutView="100" zoomScalePageLayoutView="0" workbookViewId="0" topLeftCell="A1">
      <selection activeCell="A1" sqref="A1"/>
    </sheetView>
  </sheetViews>
  <sheetFormatPr defaultColWidth="9.625" defaultRowHeight="17.25" customHeight="1"/>
  <cols>
    <col min="1" max="1" width="21.625" style="10" customWidth="1"/>
    <col min="2" max="6" width="13.75390625" style="10" customWidth="1"/>
    <col min="7" max="7" width="12.75390625" style="10" bestFit="1" customWidth="1"/>
    <col min="8" max="16384" width="9.625" style="10" customWidth="1"/>
  </cols>
  <sheetData>
    <row r="1" ht="17.25" customHeight="1">
      <c r="A1" s="10" t="s">
        <v>398</v>
      </c>
    </row>
    <row r="2" spans="1:6" s="20" customFormat="1" ht="23.25" customHeight="1">
      <c r="A2" s="331" t="s">
        <v>706</v>
      </c>
      <c r="B2" s="331"/>
      <c r="C2" s="331"/>
      <c r="D2" s="331"/>
      <c r="E2" s="331"/>
      <c r="F2" s="331"/>
    </row>
    <row r="3" spans="1:6" s="20" customFormat="1" ht="17.25" customHeight="1">
      <c r="A3" s="11"/>
      <c r="B3" s="11"/>
      <c r="C3" s="11"/>
      <c r="D3" s="11"/>
      <c r="E3" s="11"/>
      <c r="F3" s="11"/>
    </row>
    <row r="4" spans="1:4" s="29" customFormat="1" ht="17.25" customHeight="1">
      <c r="A4" s="28" t="s">
        <v>74</v>
      </c>
      <c r="B4" s="28"/>
      <c r="C4" s="28"/>
      <c r="D4" s="28"/>
    </row>
    <row r="5" spans="1:6" s="29" customFormat="1" ht="35.25" customHeight="1" thickBot="1">
      <c r="A5" s="97" t="s">
        <v>381</v>
      </c>
      <c r="B5" s="172" t="s">
        <v>606</v>
      </c>
      <c r="C5" s="172" t="s">
        <v>607</v>
      </c>
      <c r="D5" s="172" t="s">
        <v>608</v>
      </c>
      <c r="E5" s="172" t="s">
        <v>609</v>
      </c>
      <c r="F5" s="172" t="s">
        <v>610</v>
      </c>
    </row>
    <row r="6" spans="1:6" s="29" customFormat="1" ht="17.25" customHeight="1" thickTop="1">
      <c r="A6" s="38"/>
      <c r="B6" s="342" t="s">
        <v>579</v>
      </c>
      <c r="C6" s="333"/>
      <c r="D6" s="333"/>
      <c r="E6" s="333"/>
      <c r="F6" s="334"/>
    </row>
    <row r="7" spans="1:6" s="29" customFormat="1" ht="17.25" customHeight="1">
      <c r="A7" s="89" t="s">
        <v>202</v>
      </c>
      <c r="B7" s="96">
        <v>436457</v>
      </c>
      <c r="C7" s="96">
        <v>450480</v>
      </c>
      <c r="D7" s="96">
        <v>456425</v>
      </c>
      <c r="E7" s="96">
        <v>464694</v>
      </c>
      <c r="F7" s="96">
        <v>766827</v>
      </c>
    </row>
    <row r="8" spans="1:6" s="29" customFormat="1" ht="17.25" customHeight="1">
      <c r="A8" s="95" t="s">
        <v>68</v>
      </c>
      <c r="B8" s="79">
        <v>6112</v>
      </c>
      <c r="C8" s="79">
        <v>6182</v>
      </c>
      <c r="D8" s="79">
        <v>6230</v>
      </c>
      <c r="E8" s="79">
        <v>6229</v>
      </c>
      <c r="F8" s="211">
        <v>10181</v>
      </c>
    </row>
    <row r="9" spans="1:6" s="29" customFormat="1" ht="17.25" customHeight="1">
      <c r="A9" s="95" t="s">
        <v>69</v>
      </c>
      <c r="B9" s="79">
        <v>258081</v>
      </c>
      <c r="C9" s="79">
        <v>265776</v>
      </c>
      <c r="D9" s="79">
        <v>266759</v>
      </c>
      <c r="E9" s="79">
        <v>271288</v>
      </c>
      <c r="F9" s="211">
        <v>444914</v>
      </c>
    </row>
    <row r="10" spans="1:6" s="29" customFormat="1" ht="17.25" customHeight="1">
      <c r="A10" s="95" t="s">
        <v>70</v>
      </c>
      <c r="B10" s="79">
        <v>63950</v>
      </c>
      <c r="C10" s="79">
        <v>64721</v>
      </c>
      <c r="D10" s="79">
        <v>65506</v>
      </c>
      <c r="E10" s="79">
        <v>64288</v>
      </c>
      <c r="F10" s="211">
        <v>104301</v>
      </c>
    </row>
    <row r="11" spans="1:6" s="29" customFormat="1" ht="17.25" customHeight="1">
      <c r="A11" s="95" t="s">
        <v>71</v>
      </c>
      <c r="B11" s="79">
        <v>108197</v>
      </c>
      <c r="C11" s="79">
        <v>113636</v>
      </c>
      <c r="D11" s="79">
        <v>117760</v>
      </c>
      <c r="E11" s="79">
        <v>122713</v>
      </c>
      <c r="F11" s="211">
        <v>207205</v>
      </c>
    </row>
    <row r="12" spans="1:6" s="29" customFormat="1" ht="17.25" customHeight="1">
      <c r="A12" s="95" t="s">
        <v>72</v>
      </c>
      <c r="B12" s="79">
        <v>117</v>
      </c>
      <c r="C12" s="79">
        <v>165</v>
      </c>
      <c r="D12" s="79">
        <v>170</v>
      </c>
      <c r="E12" s="79">
        <v>176</v>
      </c>
      <c r="F12" s="211">
        <v>226</v>
      </c>
    </row>
    <row r="13" spans="1:6" s="29" customFormat="1" ht="17.25" customHeight="1">
      <c r="A13" s="89" t="s">
        <v>203</v>
      </c>
      <c r="B13" s="96">
        <v>724977</v>
      </c>
      <c r="C13" s="96">
        <v>730839</v>
      </c>
      <c r="D13" s="96">
        <v>722142</v>
      </c>
      <c r="E13" s="96">
        <v>725516</v>
      </c>
      <c r="F13" s="96">
        <v>1171440</v>
      </c>
    </row>
    <row r="14" spans="1:6" s="29" customFormat="1" ht="17.25" customHeight="1">
      <c r="A14" s="95" t="s">
        <v>68</v>
      </c>
      <c r="B14" s="79">
        <v>100838</v>
      </c>
      <c r="C14" s="79">
        <v>103416</v>
      </c>
      <c r="D14" s="79">
        <v>99983</v>
      </c>
      <c r="E14" s="79">
        <v>104276</v>
      </c>
      <c r="F14" s="211">
        <v>157937</v>
      </c>
    </row>
    <row r="15" spans="1:6" s="29" customFormat="1" ht="17.25" customHeight="1">
      <c r="A15" s="95" t="s">
        <v>69</v>
      </c>
      <c r="B15" s="79">
        <v>480920</v>
      </c>
      <c r="C15" s="79">
        <v>485325</v>
      </c>
      <c r="D15" s="79">
        <v>482104</v>
      </c>
      <c r="E15" s="79">
        <v>485235</v>
      </c>
      <c r="F15" s="211">
        <v>795030</v>
      </c>
    </row>
    <row r="16" spans="1:6" s="29" customFormat="1" ht="17.25" customHeight="1">
      <c r="A16" s="95" t="s">
        <v>70</v>
      </c>
      <c r="B16" s="79">
        <v>142350</v>
      </c>
      <c r="C16" s="79">
        <v>141094</v>
      </c>
      <c r="D16" s="79">
        <v>138893</v>
      </c>
      <c r="E16" s="79">
        <v>134862</v>
      </c>
      <c r="F16" s="211">
        <v>217017</v>
      </c>
    </row>
    <row r="17" spans="1:6" s="29" customFormat="1" ht="17.25" customHeight="1">
      <c r="A17" s="95" t="s">
        <v>73</v>
      </c>
      <c r="B17" s="79">
        <v>153205</v>
      </c>
      <c r="C17" s="79">
        <v>157237</v>
      </c>
      <c r="D17" s="79">
        <v>160899</v>
      </c>
      <c r="E17" s="79">
        <v>166700</v>
      </c>
      <c r="F17" s="211">
        <v>273380</v>
      </c>
    </row>
    <row r="18" spans="1:6" s="29" customFormat="1" ht="17.25" customHeight="1">
      <c r="A18" s="95" t="s">
        <v>72</v>
      </c>
      <c r="B18" s="79">
        <v>869</v>
      </c>
      <c r="C18" s="79">
        <v>1004</v>
      </c>
      <c r="D18" s="79">
        <v>1162</v>
      </c>
      <c r="E18" s="79">
        <v>1143</v>
      </c>
      <c r="F18" s="211">
        <v>1456</v>
      </c>
    </row>
    <row r="19" spans="1:6" s="29" customFormat="1" ht="17.25" customHeight="1">
      <c r="A19" s="89" t="s">
        <v>204</v>
      </c>
      <c r="B19" s="96">
        <v>7568753</v>
      </c>
      <c r="C19" s="96">
        <v>7900990</v>
      </c>
      <c r="D19" s="96">
        <v>7972343</v>
      </c>
      <c r="E19" s="96">
        <v>8327517</v>
      </c>
      <c r="F19" s="96">
        <v>14383191</v>
      </c>
    </row>
    <row r="20" spans="1:6" s="29" customFormat="1" ht="17.25" customHeight="1">
      <c r="A20" s="95" t="s">
        <v>68</v>
      </c>
      <c r="B20" s="79">
        <v>2608061</v>
      </c>
      <c r="C20" s="79">
        <v>2711937</v>
      </c>
      <c r="D20" s="79">
        <v>2751291</v>
      </c>
      <c r="E20" s="79">
        <v>2915192</v>
      </c>
      <c r="F20" s="211">
        <v>5095523</v>
      </c>
    </row>
    <row r="21" spans="1:6" s="29" customFormat="1" ht="17.25" customHeight="1">
      <c r="A21" s="95" t="s">
        <v>69</v>
      </c>
      <c r="B21" s="79">
        <v>3217974</v>
      </c>
      <c r="C21" s="79">
        <v>3365340</v>
      </c>
      <c r="D21" s="79">
        <v>3380662</v>
      </c>
      <c r="E21" s="79">
        <v>3475560</v>
      </c>
      <c r="F21" s="211">
        <v>5895534</v>
      </c>
    </row>
    <row r="22" spans="1:6" s="29" customFormat="1" ht="17.25" customHeight="1">
      <c r="A22" s="95" t="s">
        <v>70</v>
      </c>
      <c r="B22" s="79">
        <v>861320</v>
      </c>
      <c r="C22" s="79">
        <v>855960</v>
      </c>
      <c r="D22" s="79">
        <v>840499</v>
      </c>
      <c r="E22" s="79">
        <v>840226</v>
      </c>
      <c r="F22" s="211">
        <v>1403045</v>
      </c>
    </row>
    <row r="23" spans="1:6" s="29" customFormat="1" ht="17.25" customHeight="1">
      <c r="A23" s="95" t="s">
        <v>71</v>
      </c>
      <c r="B23" s="79">
        <v>873280</v>
      </c>
      <c r="C23" s="79">
        <v>958181</v>
      </c>
      <c r="D23" s="79">
        <v>988443</v>
      </c>
      <c r="E23" s="79">
        <v>1085434</v>
      </c>
      <c r="F23" s="211">
        <v>1974275</v>
      </c>
    </row>
    <row r="24" spans="1:6" s="29" customFormat="1" ht="17.25" customHeight="1">
      <c r="A24" s="95" t="s">
        <v>72</v>
      </c>
      <c r="B24" s="79">
        <v>8110</v>
      </c>
      <c r="C24" s="79">
        <v>9573</v>
      </c>
      <c r="D24" s="79">
        <v>11448</v>
      </c>
      <c r="E24" s="79">
        <v>11105</v>
      </c>
      <c r="F24" s="211">
        <v>14814</v>
      </c>
    </row>
    <row r="25" spans="1:6" s="29" customFormat="1" ht="17.25" customHeight="1">
      <c r="A25" s="95"/>
      <c r="B25" s="131"/>
      <c r="C25" s="132"/>
      <c r="D25" s="132"/>
      <c r="E25" s="132"/>
      <c r="F25" s="126"/>
    </row>
    <row r="26" spans="1:6" s="29" customFormat="1" ht="17.25" customHeight="1">
      <c r="A26" s="95"/>
      <c r="B26" s="343" t="s">
        <v>580</v>
      </c>
      <c r="C26" s="335"/>
      <c r="D26" s="335"/>
      <c r="E26" s="335"/>
      <c r="F26" s="336"/>
    </row>
    <row r="27" spans="1:6" s="29" customFormat="1" ht="17.25" customHeight="1">
      <c r="A27" s="89" t="s">
        <v>202</v>
      </c>
      <c r="B27" s="96">
        <v>272466</v>
      </c>
      <c r="C27" s="96">
        <v>314156</v>
      </c>
      <c r="D27" s="96">
        <v>346866</v>
      </c>
      <c r="E27" s="96">
        <v>380039</v>
      </c>
      <c r="F27" s="96">
        <v>91831</v>
      </c>
    </row>
    <row r="28" spans="1:6" s="29" customFormat="1" ht="17.25" customHeight="1">
      <c r="A28" s="95" t="s">
        <v>68</v>
      </c>
      <c r="B28" s="79">
        <v>3411</v>
      </c>
      <c r="C28" s="79">
        <v>3991</v>
      </c>
      <c r="D28" s="79">
        <v>4422</v>
      </c>
      <c r="E28" s="79">
        <v>4715</v>
      </c>
      <c r="F28" s="211">
        <v>1054</v>
      </c>
    </row>
    <row r="29" spans="1:6" s="29" customFormat="1" ht="17.25" customHeight="1">
      <c r="A29" s="95" t="s">
        <v>69</v>
      </c>
      <c r="B29" s="79">
        <v>164408</v>
      </c>
      <c r="C29" s="79">
        <v>164408</v>
      </c>
      <c r="D29" s="79">
        <v>206541</v>
      </c>
      <c r="E29" s="79">
        <v>224591</v>
      </c>
      <c r="F29" s="211">
        <v>53315</v>
      </c>
    </row>
    <row r="30" spans="1:6" s="29" customFormat="1" ht="17.25" customHeight="1">
      <c r="A30" s="95" t="s">
        <v>70</v>
      </c>
      <c r="B30" s="79">
        <v>36596</v>
      </c>
      <c r="C30" s="79">
        <v>42313</v>
      </c>
      <c r="D30" s="79">
        <v>46180</v>
      </c>
      <c r="E30" s="79">
        <v>49554</v>
      </c>
      <c r="F30" s="211">
        <v>12820</v>
      </c>
    </row>
    <row r="31" spans="1:6" s="29" customFormat="1" ht="17.25" customHeight="1">
      <c r="A31" s="95" t="s">
        <v>71</v>
      </c>
      <c r="B31" s="79">
        <v>67986</v>
      </c>
      <c r="C31" s="79">
        <v>79405</v>
      </c>
      <c r="D31" s="79">
        <v>89702</v>
      </c>
      <c r="E31" s="79">
        <v>101147</v>
      </c>
      <c r="F31" s="211">
        <v>24626</v>
      </c>
    </row>
    <row r="32" spans="1:6" s="29" customFormat="1" ht="17.25" customHeight="1">
      <c r="A32" s="95" t="s">
        <v>72</v>
      </c>
      <c r="B32" s="79">
        <v>65</v>
      </c>
      <c r="C32" s="79">
        <v>63</v>
      </c>
      <c r="D32" s="79">
        <v>21</v>
      </c>
      <c r="E32" s="79">
        <v>32</v>
      </c>
      <c r="F32" s="211">
        <v>16</v>
      </c>
    </row>
    <row r="33" spans="1:6" s="29" customFormat="1" ht="17.25" customHeight="1">
      <c r="A33" s="89" t="s">
        <v>203</v>
      </c>
      <c r="B33" s="96">
        <v>465056</v>
      </c>
      <c r="C33" s="96">
        <v>522321</v>
      </c>
      <c r="D33" s="96">
        <v>555969</v>
      </c>
      <c r="E33" s="96">
        <v>592554</v>
      </c>
      <c r="F33" s="96">
        <v>135943</v>
      </c>
    </row>
    <row r="34" spans="1:6" s="29" customFormat="1" ht="17.25" customHeight="1">
      <c r="A34" s="95" t="s">
        <v>68</v>
      </c>
      <c r="B34" s="79">
        <v>50514</v>
      </c>
      <c r="C34" s="79">
        <v>57843</v>
      </c>
      <c r="D34" s="79">
        <v>62850</v>
      </c>
      <c r="E34" s="79">
        <v>65430</v>
      </c>
      <c r="F34" s="211">
        <v>15033</v>
      </c>
    </row>
    <row r="35" spans="1:6" s="29" customFormat="1" ht="17.25" customHeight="1">
      <c r="A35" s="95" t="s">
        <v>69</v>
      </c>
      <c r="B35" s="79">
        <v>328608</v>
      </c>
      <c r="C35" s="79">
        <v>367519</v>
      </c>
      <c r="D35" s="79">
        <v>391210</v>
      </c>
      <c r="E35" s="79">
        <v>418946</v>
      </c>
      <c r="F35" s="211">
        <v>93178</v>
      </c>
    </row>
    <row r="36" spans="1:6" s="29" customFormat="1" ht="17.25" customHeight="1">
      <c r="A36" s="95" t="s">
        <v>70</v>
      </c>
      <c r="B36" s="79">
        <v>85465</v>
      </c>
      <c r="C36" s="79">
        <v>96469</v>
      </c>
      <c r="D36" s="79">
        <v>101722</v>
      </c>
      <c r="E36" s="79">
        <v>107984</v>
      </c>
      <c r="F36" s="211">
        <v>27634</v>
      </c>
    </row>
    <row r="37" spans="1:6" s="29" customFormat="1" ht="17.25" customHeight="1">
      <c r="A37" s="95" t="s">
        <v>73</v>
      </c>
      <c r="B37" s="79">
        <v>96157</v>
      </c>
      <c r="C37" s="79">
        <v>109469</v>
      </c>
      <c r="D37" s="79">
        <v>121225</v>
      </c>
      <c r="E37" s="79">
        <v>135198</v>
      </c>
      <c r="F37" s="211">
        <v>32201</v>
      </c>
    </row>
    <row r="38" spans="1:6" s="29" customFormat="1" ht="17.25" customHeight="1">
      <c r="A38" s="95" t="s">
        <v>72</v>
      </c>
      <c r="B38" s="79">
        <v>469</v>
      </c>
      <c r="C38" s="79">
        <v>490</v>
      </c>
      <c r="D38" s="79">
        <v>187</v>
      </c>
      <c r="E38" s="79">
        <v>194</v>
      </c>
      <c r="F38" s="211">
        <v>98</v>
      </c>
    </row>
    <row r="39" spans="1:6" s="29" customFormat="1" ht="17.25" customHeight="1">
      <c r="A39" s="89" t="s">
        <v>205</v>
      </c>
      <c r="B39" s="96">
        <v>4959771</v>
      </c>
      <c r="C39" s="96">
        <v>5940695</v>
      </c>
      <c r="D39" s="96">
        <v>6442026</v>
      </c>
      <c r="E39" s="96">
        <v>7172216</v>
      </c>
      <c r="F39" s="96">
        <v>1754650</v>
      </c>
    </row>
    <row r="40" spans="1:6" s="29" customFormat="1" ht="17.25" customHeight="1">
      <c r="A40" s="95" t="s">
        <v>68</v>
      </c>
      <c r="B40" s="79">
        <v>1490935</v>
      </c>
      <c r="C40" s="79">
        <v>1896102</v>
      </c>
      <c r="D40" s="79">
        <v>2204507</v>
      </c>
      <c r="E40" s="79">
        <v>2450597</v>
      </c>
      <c r="F40" s="211">
        <v>573186</v>
      </c>
    </row>
    <row r="41" spans="1:6" s="29" customFormat="1" ht="17.25" customHeight="1">
      <c r="A41" s="95" t="s">
        <v>69</v>
      </c>
      <c r="B41" s="79">
        <v>2220654</v>
      </c>
      <c r="C41" s="79">
        <v>2586945</v>
      </c>
      <c r="D41" s="79">
        <v>2794923</v>
      </c>
      <c r="E41" s="79">
        <v>3070751</v>
      </c>
      <c r="F41" s="211">
        <v>761987</v>
      </c>
    </row>
    <row r="42" spans="1:6" s="29" customFormat="1" ht="17.25" customHeight="1">
      <c r="A42" s="95" t="s">
        <v>70</v>
      </c>
      <c r="B42" s="79">
        <v>512122</v>
      </c>
      <c r="C42" s="79">
        <v>574811</v>
      </c>
      <c r="D42" s="79">
        <v>609320</v>
      </c>
      <c r="E42" s="79">
        <v>665482</v>
      </c>
      <c r="F42" s="211">
        <v>174833</v>
      </c>
    </row>
    <row r="43" spans="1:6" s="29" customFormat="1" ht="17.25" customHeight="1">
      <c r="A43" s="95" t="s">
        <v>71</v>
      </c>
      <c r="B43" s="79">
        <v>629040</v>
      </c>
      <c r="C43" s="79">
        <v>761351</v>
      </c>
      <c r="D43" s="79">
        <v>831482</v>
      </c>
      <c r="E43" s="79">
        <v>983582</v>
      </c>
      <c r="F43" s="211">
        <v>243587</v>
      </c>
    </row>
    <row r="44" spans="1:6" s="29" customFormat="1" ht="17.25" customHeight="1">
      <c r="A44" s="95" t="s">
        <v>72</v>
      </c>
      <c r="B44" s="79">
        <v>4387</v>
      </c>
      <c r="C44" s="79">
        <v>4864</v>
      </c>
      <c r="D44" s="79">
        <v>1795</v>
      </c>
      <c r="E44" s="79">
        <v>1804</v>
      </c>
      <c r="F44" s="211">
        <v>1056</v>
      </c>
    </row>
    <row r="45" spans="1:6" s="29" customFormat="1" ht="17.25" customHeight="1">
      <c r="A45" s="95"/>
      <c r="B45" s="131"/>
      <c r="C45" s="132"/>
      <c r="D45" s="132"/>
      <c r="E45" s="132"/>
      <c r="F45" s="126"/>
    </row>
    <row r="46" spans="1:6" s="29" customFormat="1" ht="17.25" customHeight="1">
      <c r="A46" s="95"/>
      <c r="B46" s="343" t="s">
        <v>581</v>
      </c>
      <c r="C46" s="335"/>
      <c r="D46" s="335"/>
      <c r="E46" s="335"/>
      <c r="F46" s="336"/>
    </row>
    <row r="47" spans="1:6" s="29" customFormat="1" ht="17.25" customHeight="1">
      <c r="A47" s="89" t="s">
        <v>202</v>
      </c>
      <c r="B47" s="96">
        <v>554970</v>
      </c>
      <c r="C47" s="96">
        <v>549521</v>
      </c>
      <c r="D47" s="96">
        <v>544258</v>
      </c>
      <c r="E47" s="96">
        <v>534828</v>
      </c>
      <c r="F47" s="76">
        <v>0</v>
      </c>
    </row>
    <row r="48" spans="1:6" s="29" customFormat="1" ht="17.25" customHeight="1">
      <c r="A48" s="95" t="s">
        <v>68</v>
      </c>
      <c r="B48" s="79">
        <v>14190</v>
      </c>
      <c r="C48" s="79">
        <v>14191</v>
      </c>
      <c r="D48" s="79">
        <v>13419</v>
      </c>
      <c r="E48" s="79">
        <v>14050</v>
      </c>
      <c r="F48" s="76">
        <v>0</v>
      </c>
    </row>
    <row r="49" spans="1:6" s="29" customFormat="1" ht="17.25" customHeight="1">
      <c r="A49" s="95" t="s">
        <v>69</v>
      </c>
      <c r="B49" s="79">
        <v>340736</v>
      </c>
      <c r="C49" s="79">
        <v>334432</v>
      </c>
      <c r="D49" s="79">
        <v>328035</v>
      </c>
      <c r="E49" s="79">
        <v>320776</v>
      </c>
      <c r="F49" s="76">
        <v>0</v>
      </c>
    </row>
    <row r="50" spans="1:6" s="29" customFormat="1" ht="17.25" customHeight="1">
      <c r="A50" s="95" t="s">
        <v>70</v>
      </c>
      <c r="B50" s="79">
        <v>43253</v>
      </c>
      <c r="C50" s="79">
        <v>42545</v>
      </c>
      <c r="D50" s="79">
        <v>42547</v>
      </c>
      <c r="E50" s="79">
        <v>41335</v>
      </c>
      <c r="F50" s="76">
        <v>0</v>
      </c>
    </row>
    <row r="51" spans="1:6" s="29" customFormat="1" ht="17.25" customHeight="1">
      <c r="A51" s="95" t="s">
        <v>71</v>
      </c>
      <c r="B51" s="79">
        <v>156025</v>
      </c>
      <c r="C51" s="79">
        <v>157817</v>
      </c>
      <c r="D51" s="79">
        <v>159689</v>
      </c>
      <c r="E51" s="79">
        <v>158084</v>
      </c>
      <c r="F51" s="76">
        <v>0</v>
      </c>
    </row>
    <row r="52" spans="1:6" s="29" customFormat="1" ht="17.25" customHeight="1">
      <c r="A52" s="95" t="s">
        <v>72</v>
      </c>
      <c r="B52" s="79">
        <v>466</v>
      </c>
      <c r="C52" s="79">
        <v>536</v>
      </c>
      <c r="D52" s="79">
        <v>568</v>
      </c>
      <c r="E52" s="79">
        <v>583</v>
      </c>
      <c r="F52" s="76">
        <v>0</v>
      </c>
    </row>
    <row r="53" spans="1:6" s="29" customFormat="1" ht="17.25" customHeight="1">
      <c r="A53" s="89" t="s">
        <v>203</v>
      </c>
      <c r="B53" s="96">
        <v>1174396</v>
      </c>
      <c r="C53" s="96">
        <v>1136171</v>
      </c>
      <c r="D53" s="96">
        <v>1091180</v>
      </c>
      <c r="E53" s="96">
        <v>1063700</v>
      </c>
      <c r="F53" s="76">
        <v>0</v>
      </c>
    </row>
    <row r="54" spans="1:6" s="29" customFormat="1" ht="17.25" customHeight="1">
      <c r="A54" s="95" t="s">
        <v>68</v>
      </c>
      <c r="B54" s="79">
        <v>252906</v>
      </c>
      <c r="C54" s="79">
        <v>250297</v>
      </c>
      <c r="D54" s="79">
        <v>236193</v>
      </c>
      <c r="E54" s="79">
        <v>247192</v>
      </c>
      <c r="F54" s="76">
        <v>0</v>
      </c>
    </row>
    <row r="55" spans="1:6" s="29" customFormat="1" ht="17.25" customHeight="1">
      <c r="A55" s="95" t="s">
        <v>69</v>
      </c>
      <c r="B55" s="79">
        <v>814391</v>
      </c>
      <c r="C55" s="79">
        <v>784209</v>
      </c>
      <c r="D55" s="79">
        <v>754405</v>
      </c>
      <c r="E55" s="79">
        <v>719221</v>
      </c>
      <c r="F55" s="76">
        <v>0</v>
      </c>
    </row>
    <row r="56" spans="1:6" s="29" customFormat="1" ht="17.25" customHeight="1">
      <c r="A56" s="95" t="s">
        <v>70</v>
      </c>
      <c r="B56" s="79">
        <v>103869</v>
      </c>
      <c r="C56" s="79">
        <v>97917</v>
      </c>
      <c r="D56" s="79">
        <v>96830</v>
      </c>
      <c r="E56" s="79">
        <v>93064</v>
      </c>
      <c r="F56" s="76">
        <v>0</v>
      </c>
    </row>
    <row r="57" spans="1:6" s="29" customFormat="1" ht="17.25" customHeight="1">
      <c r="A57" s="95" t="s">
        <v>73</v>
      </c>
      <c r="B57" s="79">
        <v>247393</v>
      </c>
      <c r="C57" s="79">
        <v>244174</v>
      </c>
      <c r="D57" s="79">
        <v>246381</v>
      </c>
      <c r="E57" s="79">
        <v>239887</v>
      </c>
      <c r="F57" s="76">
        <v>0</v>
      </c>
    </row>
    <row r="58" spans="1:6" s="29" customFormat="1" ht="17.25" customHeight="1">
      <c r="A58" s="95" t="s">
        <v>72</v>
      </c>
      <c r="B58" s="79">
        <v>3230</v>
      </c>
      <c r="C58" s="79">
        <v>3748</v>
      </c>
      <c r="D58" s="79">
        <v>3752</v>
      </c>
      <c r="E58" s="79">
        <v>4223</v>
      </c>
      <c r="F58" s="76">
        <v>0</v>
      </c>
    </row>
    <row r="59" spans="1:6" s="29" customFormat="1" ht="17.25" customHeight="1">
      <c r="A59" s="89" t="s">
        <v>205</v>
      </c>
      <c r="B59" s="96">
        <v>14957225</v>
      </c>
      <c r="C59" s="96">
        <v>14997523</v>
      </c>
      <c r="D59" s="96">
        <v>14603086</v>
      </c>
      <c r="E59" s="96">
        <v>15155128</v>
      </c>
      <c r="F59" s="76">
        <v>0</v>
      </c>
    </row>
    <row r="60" spans="1:6" s="29" customFormat="1" ht="17.25" customHeight="1">
      <c r="A60" s="95" t="s">
        <v>68</v>
      </c>
      <c r="B60" s="79">
        <v>6761804</v>
      </c>
      <c r="C60" s="79">
        <v>6821418</v>
      </c>
      <c r="D60" s="79">
        <v>6552124</v>
      </c>
      <c r="E60" s="79">
        <v>7002170</v>
      </c>
      <c r="F60" s="76">
        <v>0</v>
      </c>
    </row>
    <row r="61" spans="1:6" s="29" customFormat="1" ht="17.25" customHeight="1">
      <c r="A61" s="95" t="s">
        <v>69</v>
      </c>
      <c r="B61" s="79">
        <v>5675813</v>
      </c>
      <c r="C61" s="79">
        <v>5628433</v>
      </c>
      <c r="D61" s="79">
        <v>5517430</v>
      </c>
      <c r="E61" s="79">
        <v>5548400</v>
      </c>
      <c r="F61" s="76">
        <v>0</v>
      </c>
    </row>
    <row r="62" spans="1:6" s="29" customFormat="1" ht="17.25" customHeight="1">
      <c r="A62" s="95" t="s">
        <v>70</v>
      </c>
      <c r="B62" s="79">
        <v>688559</v>
      </c>
      <c r="C62" s="79">
        <v>650080</v>
      </c>
      <c r="D62" s="79">
        <v>635766</v>
      </c>
      <c r="E62" s="79">
        <v>634733</v>
      </c>
      <c r="F62" s="76">
        <v>0</v>
      </c>
    </row>
    <row r="63" spans="1:6" s="29" customFormat="1" ht="17.25" customHeight="1">
      <c r="A63" s="95" t="s">
        <v>71</v>
      </c>
      <c r="B63" s="79">
        <v>1801077</v>
      </c>
      <c r="C63" s="79">
        <v>1863069</v>
      </c>
      <c r="D63" s="79">
        <v>1862265</v>
      </c>
      <c r="E63" s="79">
        <v>1930835</v>
      </c>
      <c r="F63" s="76">
        <v>0</v>
      </c>
    </row>
    <row r="64" spans="1:6" s="29" customFormat="1" ht="17.25" customHeight="1">
      <c r="A64" s="95" t="s">
        <v>72</v>
      </c>
      <c r="B64" s="79">
        <v>29972</v>
      </c>
      <c r="C64" s="79">
        <v>34526</v>
      </c>
      <c r="D64" s="79">
        <v>35501</v>
      </c>
      <c r="E64" s="79">
        <v>38990</v>
      </c>
      <c r="F64" s="76">
        <v>0</v>
      </c>
    </row>
    <row r="65" spans="1:3" s="29" customFormat="1" ht="17.25" customHeight="1">
      <c r="A65" s="33" t="s">
        <v>578</v>
      </c>
      <c r="C65" s="33"/>
    </row>
    <row r="66" spans="1:3" s="29" customFormat="1" ht="17.25" customHeight="1">
      <c r="A66" s="314" t="s">
        <v>715</v>
      </c>
      <c r="C66" s="33"/>
    </row>
    <row r="67" s="29" customFormat="1" ht="17.25" customHeight="1">
      <c r="A67" s="30" t="s">
        <v>54</v>
      </c>
    </row>
  </sheetData>
  <sheetProtection/>
  <mergeCells count="4">
    <mergeCell ref="B46:F46"/>
    <mergeCell ref="A2:F2"/>
    <mergeCell ref="B6:F6"/>
    <mergeCell ref="B26:F26"/>
  </mergeCells>
  <printOptions horizontalCentered="1"/>
  <pageMargins left="0.5905511811023623" right="0.1968503937007874" top="0.7874015748031497" bottom="0.5905511811023623" header="0.5118110236220472" footer="0.5118110236220472"/>
  <pageSetup fitToHeight="0" fitToWidth="1" horizontalDpi="600" verticalDpi="600" orientation="portrait" paperSize="9" r:id="rId1"/>
  <rowBreaks count="1" manualBreakCount="1">
    <brk id="45" max="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A1" sqref="A1"/>
    </sheetView>
  </sheetViews>
  <sheetFormatPr defaultColWidth="9.625" defaultRowHeight="17.25" customHeight="1"/>
  <cols>
    <col min="1" max="1" width="21.25390625" style="8" customWidth="1"/>
    <col min="2" max="6" width="13.25390625" style="8" customWidth="1"/>
    <col min="7" max="7" width="14.50390625" style="13" bestFit="1" customWidth="1"/>
    <col min="8" max="16384" width="9.625" style="8" customWidth="1"/>
  </cols>
  <sheetData>
    <row r="1" spans="1:7" s="5" customFormat="1" ht="17.25" customHeight="1">
      <c r="A1" s="5" t="s">
        <v>398</v>
      </c>
      <c r="F1" s="7"/>
      <c r="G1" s="6"/>
    </row>
    <row r="2" spans="1:6" s="20" customFormat="1" ht="24" customHeight="1">
      <c r="A2" s="331" t="s">
        <v>707</v>
      </c>
      <c r="B2" s="331"/>
      <c r="C2" s="331"/>
      <c r="D2" s="331"/>
      <c r="E2" s="331"/>
      <c r="F2" s="331"/>
    </row>
    <row r="3" spans="1:6" s="20" customFormat="1" ht="17.25" customHeight="1">
      <c r="A3" s="11"/>
      <c r="B3" s="11"/>
      <c r="C3" s="11"/>
      <c r="D3" s="11"/>
      <c r="E3" s="11"/>
      <c r="F3" s="11"/>
    </row>
    <row r="4" spans="1:4" s="29" customFormat="1" ht="17.25" customHeight="1">
      <c r="A4" s="28" t="s">
        <v>74</v>
      </c>
      <c r="B4" s="28"/>
      <c r="C4" s="28"/>
      <c r="D4" s="28"/>
    </row>
    <row r="5" spans="1:6" s="29" customFormat="1" ht="34.5" customHeight="1" thickBot="1">
      <c r="A5" s="97" t="s">
        <v>409</v>
      </c>
      <c r="B5" s="172" t="s">
        <v>606</v>
      </c>
      <c r="C5" s="172" t="s">
        <v>607</v>
      </c>
      <c r="D5" s="172" t="s">
        <v>608</v>
      </c>
      <c r="E5" s="172" t="s">
        <v>609</v>
      </c>
      <c r="F5" s="172" t="s">
        <v>610</v>
      </c>
    </row>
    <row r="6" spans="1:6" s="29" customFormat="1" ht="22.5" customHeight="1" thickTop="1">
      <c r="A6" s="121"/>
      <c r="B6" s="342" t="s">
        <v>357</v>
      </c>
      <c r="C6" s="333"/>
      <c r="D6" s="333"/>
      <c r="E6" s="333"/>
      <c r="F6" s="334"/>
    </row>
    <row r="7" spans="1:6" s="29" customFormat="1" ht="22.5" customHeight="1">
      <c r="A7" s="95" t="s">
        <v>178</v>
      </c>
      <c r="B7" s="79">
        <v>16015</v>
      </c>
      <c r="C7" s="79">
        <v>16336</v>
      </c>
      <c r="D7" s="79">
        <v>17795</v>
      </c>
      <c r="E7" s="79">
        <v>20417</v>
      </c>
      <c r="F7" s="211">
        <v>29499</v>
      </c>
    </row>
    <row r="8" spans="1:6" s="29" customFormat="1" ht="22.5" customHeight="1">
      <c r="A8" s="95" t="s">
        <v>179</v>
      </c>
      <c r="B8" s="79">
        <v>157327</v>
      </c>
      <c r="C8" s="79">
        <v>158561</v>
      </c>
      <c r="D8" s="79">
        <v>124241</v>
      </c>
      <c r="E8" s="79">
        <v>145456</v>
      </c>
      <c r="F8" s="211">
        <v>212031</v>
      </c>
    </row>
    <row r="9" spans="1:6" s="29" customFormat="1" ht="22.5" customHeight="1">
      <c r="A9" s="95" t="s">
        <v>180</v>
      </c>
      <c r="B9" s="79">
        <v>5762</v>
      </c>
      <c r="C9" s="79">
        <v>6108</v>
      </c>
      <c r="D9" s="79">
        <v>6486</v>
      </c>
      <c r="E9" s="79">
        <v>7162</v>
      </c>
      <c r="F9" s="211">
        <v>15690</v>
      </c>
    </row>
    <row r="10" spans="1:6" s="29" customFormat="1" ht="22.5" customHeight="1">
      <c r="A10" s="95" t="s">
        <v>181</v>
      </c>
      <c r="B10" s="79">
        <v>492450</v>
      </c>
      <c r="C10" s="79">
        <v>495958</v>
      </c>
      <c r="D10" s="79">
        <v>505879</v>
      </c>
      <c r="E10" s="79">
        <v>522231</v>
      </c>
      <c r="F10" s="211">
        <v>954520</v>
      </c>
    </row>
    <row r="11" spans="1:7" s="29" customFormat="1" ht="22.5" customHeight="1">
      <c r="A11" s="121"/>
      <c r="B11" s="343" t="s">
        <v>358</v>
      </c>
      <c r="C11" s="335"/>
      <c r="D11" s="335"/>
      <c r="E11" s="335"/>
      <c r="F11" s="336"/>
      <c r="G11" s="11"/>
    </row>
    <row r="12" spans="1:6" s="29" customFormat="1" ht="22.5" customHeight="1">
      <c r="A12" s="95" t="s">
        <v>178</v>
      </c>
      <c r="B12" s="79">
        <v>8101</v>
      </c>
      <c r="C12" s="79">
        <v>9024</v>
      </c>
      <c r="D12" s="79">
        <v>10241</v>
      </c>
      <c r="E12" s="79">
        <v>11764</v>
      </c>
      <c r="F12" s="211">
        <v>4378</v>
      </c>
    </row>
    <row r="13" spans="1:6" s="29" customFormat="1" ht="22.5" customHeight="1">
      <c r="A13" s="95" t="s">
        <v>179</v>
      </c>
      <c r="B13" s="79">
        <v>67444</v>
      </c>
      <c r="C13" s="79">
        <v>75749</v>
      </c>
      <c r="D13" s="79">
        <v>91201</v>
      </c>
      <c r="E13" s="79">
        <v>92895</v>
      </c>
      <c r="F13" s="211">
        <v>31362</v>
      </c>
    </row>
    <row r="14" spans="1:6" s="29" customFormat="1" ht="22.5" customHeight="1">
      <c r="A14" s="95" t="s">
        <v>180</v>
      </c>
      <c r="B14" s="79">
        <v>3151</v>
      </c>
      <c r="C14" s="79">
        <v>4015</v>
      </c>
      <c r="D14" s="79">
        <v>4947</v>
      </c>
      <c r="E14" s="79">
        <v>6085</v>
      </c>
      <c r="F14" s="211">
        <v>2104</v>
      </c>
    </row>
    <row r="15" spans="1:6" s="29" customFormat="1" ht="22.5" customHeight="1">
      <c r="A15" s="95" t="s">
        <v>181</v>
      </c>
      <c r="B15" s="79">
        <v>264697</v>
      </c>
      <c r="C15" s="79">
        <v>323660</v>
      </c>
      <c r="D15" s="79">
        <v>344765</v>
      </c>
      <c r="E15" s="79">
        <v>385382</v>
      </c>
      <c r="F15" s="211">
        <v>145559</v>
      </c>
    </row>
    <row r="16" spans="1:7" s="29" customFormat="1" ht="22.5" customHeight="1">
      <c r="A16" s="121"/>
      <c r="B16" s="343" t="s">
        <v>581</v>
      </c>
      <c r="C16" s="335"/>
      <c r="D16" s="335"/>
      <c r="E16" s="335"/>
      <c r="F16" s="336"/>
      <c r="G16" s="11"/>
    </row>
    <row r="17" spans="1:6" s="29" customFormat="1" ht="22.5" customHeight="1">
      <c r="A17" s="95" t="s">
        <v>182</v>
      </c>
      <c r="B17" s="79">
        <v>12599</v>
      </c>
      <c r="C17" s="79">
        <v>10810</v>
      </c>
      <c r="D17" s="79">
        <v>13019</v>
      </c>
      <c r="E17" s="79">
        <v>12474</v>
      </c>
      <c r="F17" s="192" t="s">
        <v>625</v>
      </c>
    </row>
    <row r="18" spans="1:6" s="29" customFormat="1" ht="22.5" customHeight="1">
      <c r="A18" s="95" t="s">
        <v>183</v>
      </c>
      <c r="B18" s="79">
        <v>164246</v>
      </c>
      <c r="C18" s="79">
        <v>140964</v>
      </c>
      <c r="D18" s="79">
        <v>163150</v>
      </c>
      <c r="E18" s="79">
        <v>166312</v>
      </c>
      <c r="F18" s="192" t="s">
        <v>625</v>
      </c>
    </row>
    <row r="19" spans="1:6" s="29" customFormat="1" ht="22.5" customHeight="1">
      <c r="A19" s="95" t="s">
        <v>55</v>
      </c>
      <c r="B19" s="79">
        <v>22873</v>
      </c>
      <c r="C19" s="79">
        <v>19440</v>
      </c>
      <c r="D19" s="79">
        <v>23027</v>
      </c>
      <c r="E19" s="79">
        <v>26487</v>
      </c>
      <c r="F19" s="192" t="s">
        <v>625</v>
      </c>
    </row>
    <row r="20" spans="1:6" s="29" customFormat="1" ht="22.5" customHeight="1">
      <c r="A20" s="95" t="s">
        <v>56</v>
      </c>
      <c r="B20" s="79">
        <v>143492</v>
      </c>
      <c r="C20" s="79">
        <v>122432</v>
      </c>
      <c r="D20" s="79">
        <v>148067</v>
      </c>
      <c r="E20" s="79">
        <v>202614</v>
      </c>
      <c r="F20" s="192" t="s">
        <v>625</v>
      </c>
    </row>
    <row r="21" spans="1:6" s="29" customFormat="1" ht="22.5" customHeight="1">
      <c r="A21" s="95" t="s">
        <v>184</v>
      </c>
      <c r="B21" s="79">
        <v>292</v>
      </c>
      <c r="C21" s="79">
        <v>248</v>
      </c>
      <c r="D21" s="79">
        <v>255</v>
      </c>
      <c r="E21" s="79">
        <v>235</v>
      </c>
      <c r="F21" s="211">
        <v>225</v>
      </c>
    </row>
    <row r="22" spans="1:6" s="29" customFormat="1" ht="22.5" customHeight="1">
      <c r="A22" s="95" t="s">
        <v>185</v>
      </c>
      <c r="B22" s="79">
        <v>87600</v>
      </c>
      <c r="C22" s="79">
        <v>74400</v>
      </c>
      <c r="D22" s="79">
        <v>82350</v>
      </c>
      <c r="E22" s="79">
        <v>82250</v>
      </c>
      <c r="F22" s="211">
        <v>80040</v>
      </c>
    </row>
    <row r="23" spans="1:6" s="29" customFormat="1" ht="22.5" customHeight="1">
      <c r="A23" s="95" t="s">
        <v>186</v>
      </c>
      <c r="B23" s="79">
        <v>1100</v>
      </c>
      <c r="C23" s="79">
        <v>1124</v>
      </c>
      <c r="D23" s="79">
        <v>1149</v>
      </c>
      <c r="E23" s="79">
        <v>1238</v>
      </c>
      <c r="F23" s="211">
        <v>335</v>
      </c>
    </row>
    <row r="24" spans="1:6" s="29" customFormat="1" ht="22.5" customHeight="1">
      <c r="A24" s="95" t="s">
        <v>187</v>
      </c>
      <c r="B24" s="79">
        <v>55000</v>
      </c>
      <c r="C24" s="79">
        <v>56200</v>
      </c>
      <c r="D24" s="79">
        <v>57450</v>
      </c>
      <c r="E24" s="79">
        <v>61900</v>
      </c>
      <c r="F24" s="211">
        <v>16750</v>
      </c>
    </row>
    <row r="25" s="29" customFormat="1" ht="22.5" customHeight="1">
      <c r="A25" s="29" t="s">
        <v>582</v>
      </c>
    </row>
    <row r="26" s="29" customFormat="1" ht="22.5" customHeight="1">
      <c r="A26" s="29" t="s">
        <v>399</v>
      </c>
    </row>
    <row r="27" s="29" customFormat="1" ht="17.25" customHeight="1"/>
  </sheetData>
  <sheetProtection/>
  <mergeCells count="4">
    <mergeCell ref="A2:F2"/>
    <mergeCell ref="B6:F6"/>
    <mergeCell ref="B11:F11"/>
    <mergeCell ref="B16:F1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A1" sqref="A1"/>
    </sheetView>
  </sheetViews>
  <sheetFormatPr defaultColWidth="9.625" defaultRowHeight="17.25" customHeight="1"/>
  <cols>
    <col min="1" max="1" width="21.25390625" style="29" customWidth="1"/>
    <col min="2" max="6" width="13.25390625" style="29" customWidth="1"/>
    <col min="7" max="7" width="14.50390625" style="31" bestFit="1" customWidth="1"/>
    <col min="8" max="16384" width="9.625" style="29" customWidth="1"/>
  </cols>
  <sheetData>
    <row r="1" spans="1:6" ht="17.25" customHeight="1">
      <c r="A1" s="29" t="s">
        <v>398</v>
      </c>
      <c r="F1" s="33"/>
    </row>
    <row r="2" spans="1:7" ht="24" customHeight="1">
      <c r="A2" s="331" t="s">
        <v>708</v>
      </c>
      <c r="B2" s="331"/>
      <c r="C2" s="331"/>
      <c r="D2" s="331"/>
      <c r="E2" s="331"/>
      <c r="F2" s="331"/>
      <c r="G2" s="29"/>
    </row>
    <row r="3" spans="1:7" ht="17.25" customHeight="1">
      <c r="A3" s="11"/>
      <c r="B3" s="11"/>
      <c r="C3" s="11"/>
      <c r="D3" s="11"/>
      <c r="E3" s="11"/>
      <c r="F3" s="11"/>
      <c r="G3" s="29"/>
    </row>
    <row r="4" spans="1:7" ht="17.25" customHeight="1">
      <c r="A4" s="31" t="s">
        <v>84</v>
      </c>
      <c r="G4" s="29"/>
    </row>
    <row r="5" spans="1:7" ht="34.5" customHeight="1" thickBot="1">
      <c r="A5" s="97" t="s">
        <v>410</v>
      </c>
      <c r="B5" s="172" t="s">
        <v>606</v>
      </c>
      <c r="C5" s="172" t="s">
        <v>607</v>
      </c>
      <c r="D5" s="172" t="s">
        <v>608</v>
      </c>
      <c r="E5" s="172" t="s">
        <v>609</v>
      </c>
      <c r="F5" s="172" t="s">
        <v>610</v>
      </c>
      <c r="G5" s="29"/>
    </row>
    <row r="6" spans="1:7" ht="22.5" customHeight="1" thickTop="1">
      <c r="A6" s="121"/>
      <c r="B6" s="342" t="s">
        <v>189</v>
      </c>
      <c r="C6" s="333"/>
      <c r="D6" s="333"/>
      <c r="E6" s="333"/>
      <c r="F6" s="334"/>
      <c r="G6" s="29"/>
    </row>
    <row r="7" spans="1:7" ht="22.5" customHeight="1">
      <c r="A7" s="89" t="s">
        <v>356</v>
      </c>
      <c r="B7" s="100">
        <v>15553662</v>
      </c>
      <c r="C7" s="100">
        <v>17403141</v>
      </c>
      <c r="D7" s="100">
        <v>18758131</v>
      </c>
      <c r="E7" s="100">
        <v>19753532</v>
      </c>
      <c r="F7" s="100">
        <v>19260037</v>
      </c>
      <c r="G7" s="29"/>
    </row>
    <row r="8" spans="1:7" ht="22.5" customHeight="1">
      <c r="A8" s="95" t="s">
        <v>190</v>
      </c>
      <c r="B8" s="84">
        <v>4878001</v>
      </c>
      <c r="C8" s="84">
        <v>6039616</v>
      </c>
      <c r="D8" s="84">
        <v>6380023</v>
      </c>
      <c r="E8" s="84">
        <v>6448649</v>
      </c>
      <c r="F8" s="58">
        <v>4819384</v>
      </c>
      <c r="G8" s="29"/>
    </row>
    <row r="9" spans="1:7" ht="22.5" customHeight="1">
      <c r="A9" s="95" t="s">
        <v>191</v>
      </c>
      <c r="B9" s="84">
        <v>4768020</v>
      </c>
      <c r="C9" s="84">
        <v>4357353</v>
      </c>
      <c r="D9" s="84">
        <v>4013182</v>
      </c>
      <c r="E9" s="84">
        <v>3894961</v>
      </c>
      <c r="F9" s="58">
        <v>4103398</v>
      </c>
      <c r="G9" s="29"/>
    </row>
    <row r="10" spans="1:7" ht="22.5" customHeight="1">
      <c r="A10" s="95" t="s">
        <v>192</v>
      </c>
      <c r="B10" s="84">
        <v>3696549</v>
      </c>
      <c r="C10" s="84">
        <v>4137927</v>
      </c>
      <c r="D10" s="84">
        <v>4587046</v>
      </c>
      <c r="E10" s="84">
        <v>5051342</v>
      </c>
      <c r="F10" s="58">
        <v>1542391</v>
      </c>
      <c r="G10" s="36"/>
    </row>
    <row r="11" spans="1:7" ht="22.5" customHeight="1">
      <c r="A11" s="95" t="s">
        <v>193</v>
      </c>
      <c r="B11" s="84">
        <v>109009</v>
      </c>
      <c r="C11" s="84">
        <v>578716</v>
      </c>
      <c r="D11" s="84">
        <v>723499</v>
      </c>
      <c r="E11" s="84">
        <v>727034</v>
      </c>
      <c r="F11" s="58">
        <v>770682</v>
      </c>
      <c r="G11" s="36"/>
    </row>
    <row r="12" spans="1:7" ht="22.5" customHeight="1">
      <c r="A12" s="95" t="s">
        <v>194</v>
      </c>
      <c r="B12" s="84">
        <v>1766610</v>
      </c>
      <c r="C12" s="84">
        <v>1843987</v>
      </c>
      <c r="D12" s="84">
        <v>2011552</v>
      </c>
      <c r="E12" s="84">
        <v>1928246</v>
      </c>
      <c r="F12" s="58">
        <v>1909293</v>
      </c>
      <c r="G12" s="29"/>
    </row>
    <row r="13" spans="1:7" ht="22.5" customHeight="1">
      <c r="A13" s="95" t="s">
        <v>195</v>
      </c>
      <c r="B13" s="84">
        <v>335473</v>
      </c>
      <c r="C13" s="84">
        <v>445542</v>
      </c>
      <c r="D13" s="84">
        <v>1042829</v>
      </c>
      <c r="E13" s="84">
        <v>1703300</v>
      </c>
      <c r="F13" s="58">
        <v>6114889</v>
      </c>
      <c r="G13" s="36"/>
    </row>
    <row r="14" spans="1:7" ht="22.5" customHeight="1">
      <c r="A14" s="121"/>
      <c r="B14" s="343" t="s">
        <v>196</v>
      </c>
      <c r="C14" s="335"/>
      <c r="D14" s="335"/>
      <c r="E14" s="335"/>
      <c r="F14" s="336"/>
      <c r="G14" s="11"/>
    </row>
    <row r="15" spans="1:7" ht="22.5" customHeight="1">
      <c r="A15" s="89" t="s">
        <v>356</v>
      </c>
      <c r="B15" s="100">
        <v>16761168</v>
      </c>
      <c r="C15" s="100">
        <v>18272100</v>
      </c>
      <c r="D15" s="100">
        <v>19041285</v>
      </c>
      <c r="E15" s="100">
        <v>20234072</v>
      </c>
      <c r="F15" s="100">
        <v>19874508</v>
      </c>
      <c r="G15" s="29"/>
    </row>
    <row r="16" spans="1:7" ht="22.5" customHeight="1">
      <c r="A16" s="95" t="s">
        <v>197</v>
      </c>
      <c r="B16" s="84">
        <v>288489</v>
      </c>
      <c r="C16" s="84">
        <v>286058</v>
      </c>
      <c r="D16" s="84">
        <v>279936</v>
      </c>
      <c r="E16" s="84">
        <v>309486</v>
      </c>
      <c r="F16" s="58">
        <v>322403</v>
      </c>
      <c r="G16" s="29"/>
    </row>
    <row r="17" spans="1:7" ht="22.5" customHeight="1">
      <c r="A17" s="95" t="s">
        <v>198</v>
      </c>
      <c r="B17" s="84">
        <v>10242100</v>
      </c>
      <c r="C17" s="84">
        <v>11372431</v>
      </c>
      <c r="D17" s="84">
        <v>11968234</v>
      </c>
      <c r="E17" s="84">
        <v>12930168</v>
      </c>
      <c r="F17" s="58">
        <v>13260125</v>
      </c>
      <c r="G17" s="29"/>
    </row>
    <row r="18" spans="1:7" ht="22.5" customHeight="1">
      <c r="A18" s="95" t="s">
        <v>199</v>
      </c>
      <c r="B18" s="84">
        <v>4314192</v>
      </c>
      <c r="C18" s="84">
        <v>3984602</v>
      </c>
      <c r="D18" s="84">
        <v>3664146</v>
      </c>
      <c r="E18" s="84">
        <v>3674001</v>
      </c>
      <c r="F18" s="58">
        <v>503885</v>
      </c>
      <c r="G18" s="29"/>
    </row>
    <row r="19" spans="1:7" ht="22.5" customHeight="1">
      <c r="A19" s="95" t="s">
        <v>200</v>
      </c>
      <c r="B19" s="84">
        <v>915669</v>
      </c>
      <c r="C19" s="84">
        <v>1071203</v>
      </c>
      <c r="D19" s="84">
        <v>1126192</v>
      </c>
      <c r="E19" s="84">
        <v>1062647</v>
      </c>
      <c r="F19" s="58">
        <v>947396</v>
      </c>
      <c r="G19" s="29"/>
    </row>
    <row r="20" spans="1:7" ht="22.5" customHeight="1">
      <c r="A20" s="95" t="s">
        <v>195</v>
      </c>
      <c r="B20" s="84">
        <v>1000749</v>
      </c>
      <c r="C20" s="84">
        <v>1557806</v>
      </c>
      <c r="D20" s="84">
        <v>2002777</v>
      </c>
      <c r="E20" s="84">
        <v>2257770</v>
      </c>
      <c r="F20" s="58">
        <v>4840699</v>
      </c>
      <c r="G20" s="29"/>
    </row>
    <row r="21" spans="1:6" s="31" customFormat="1" ht="22.5" customHeight="1">
      <c r="A21" s="121"/>
      <c r="B21" s="37"/>
      <c r="C21" s="37"/>
      <c r="D21" s="37"/>
      <c r="E21" s="37"/>
      <c r="F21" s="83"/>
    </row>
    <row r="22" spans="1:7" ht="22.5" customHeight="1">
      <c r="A22" s="89" t="s">
        <v>201</v>
      </c>
      <c r="B22" s="101">
        <v>-1207537</v>
      </c>
      <c r="C22" s="101">
        <v>-868959</v>
      </c>
      <c r="D22" s="101">
        <v>-283154</v>
      </c>
      <c r="E22" s="101">
        <v>-480540</v>
      </c>
      <c r="F22" s="101">
        <f>F7-F15</f>
        <v>-614471</v>
      </c>
      <c r="G22" s="29"/>
    </row>
    <row r="23" spans="1:7" ht="22.5" customHeight="1">
      <c r="A23" s="29" t="s">
        <v>57</v>
      </c>
      <c r="G23" s="29"/>
    </row>
    <row r="24" ht="17.25" customHeight="1">
      <c r="G24" s="29"/>
    </row>
  </sheetData>
  <sheetProtection/>
  <mergeCells count="3">
    <mergeCell ref="A2:F2"/>
    <mergeCell ref="B6:F6"/>
    <mergeCell ref="B14:F1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625" defaultRowHeight="17.25" customHeight="1"/>
  <cols>
    <col min="1" max="1" width="21.25390625" style="29" customWidth="1"/>
    <col min="2" max="6" width="13.25390625" style="29" customWidth="1"/>
    <col min="7" max="7" width="14.50390625" style="31" bestFit="1" customWidth="1"/>
    <col min="8" max="16384" width="9.625" style="29" customWidth="1"/>
  </cols>
  <sheetData>
    <row r="1" ht="17.25" customHeight="1">
      <c r="A1" s="29" t="s">
        <v>398</v>
      </c>
    </row>
    <row r="2" spans="1:7" ht="24" customHeight="1">
      <c r="A2" s="331" t="s">
        <v>709</v>
      </c>
      <c r="B2" s="331"/>
      <c r="C2" s="331"/>
      <c r="D2" s="331"/>
      <c r="E2" s="331"/>
      <c r="F2" s="331"/>
      <c r="G2" s="29"/>
    </row>
    <row r="3" spans="1:7" ht="17.25" customHeight="1">
      <c r="A3" s="22"/>
      <c r="B3" s="22"/>
      <c r="C3" s="22"/>
      <c r="D3" s="22"/>
      <c r="E3" s="22"/>
      <c r="F3" s="22"/>
      <c r="G3" s="29"/>
    </row>
    <row r="4" spans="1:7" ht="34.5" customHeight="1" thickBot="1">
      <c r="A4" s="99" t="s">
        <v>411</v>
      </c>
      <c r="B4" s="172" t="s">
        <v>606</v>
      </c>
      <c r="C4" s="172" t="s">
        <v>607</v>
      </c>
      <c r="D4" s="172" t="s">
        <v>608</v>
      </c>
      <c r="E4" s="172" t="s">
        <v>609</v>
      </c>
      <c r="F4" s="172" t="s">
        <v>610</v>
      </c>
      <c r="G4" s="29"/>
    </row>
    <row r="5" spans="1:7" ht="17.25" customHeight="1" thickTop="1">
      <c r="A5" s="38" t="s">
        <v>177</v>
      </c>
      <c r="B5" s="38"/>
      <c r="C5" s="31"/>
      <c r="D5" s="31"/>
      <c r="E5" s="31"/>
      <c r="F5" s="94"/>
      <c r="G5" s="29"/>
    </row>
    <row r="6" spans="1:7" ht="17.25" customHeight="1">
      <c r="A6" s="38" t="s">
        <v>58</v>
      </c>
      <c r="B6" s="38"/>
      <c r="C6" s="31"/>
      <c r="D6" s="31"/>
      <c r="E6" s="31"/>
      <c r="F6" s="94"/>
      <c r="G6" s="29"/>
    </row>
    <row r="7" spans="1:7" ht="17.25" customHeight="1">
      <c r="A7" s="133" t="s">
        <v>59</v>
      </c>
      <c r="B7" s="84">
        <v>4903251</v>
      </c>
      <c r="C7" s="84">
        <v>5988321</v>
      </c>
      <c r="D7" s="84">
        <v>6354708</v>
      </c>
      <c r="E7" s="84">
        <v>6389823</v>
      </c>
      <c r="F7" s="58">
        <v>3312722</v>
      </c>
      <c r="G7" s="29"/>
    </row>
    <row r="8" spans="1:7" ht="17.25" customHeight="1">
      <c r="A8" s="133" t="s">
        <v>60</v>
      </c>
      <c r="B8" s="84">
        <v>4389089</v>
      </c>
      <c r="C8" s="84">
        <v>5401207</v>
      </c>
      <c r="D8" s="84">
        <v>5722661</v>
      </c>
      <c r="E8" s="84">
        <v>5772647</v>
      </c>
      <c r="F8" s="58">
        <v>2928757</v>
      </c>
      <c r="G8" s="29"/>
    </row>
    <row r="9" spans="1:7" ht="17.25" customHeight="1">
      <c r="A9" s="133" t="s">
        <v>61</v>
      </c>
      <c r="B9" s="102">
        <v>89.51</v>
      </c>
      <c r="C9" s="102">
        <v>90.2</v>
      </c>
      <c r="D9" s="102">
        <v>90.05</v>
      </c>
      <c r="E9" s="102">
        <v>90.34</v>
      </c>
      <c r="F9" s="228">
        <v>88.41</v>
      </c>
      <c r="G9" s="29"/>
    </row>
    <row r="10" spans="1:6" s="5" customFormat="1" ht="17.25" customHeight="1">
      <c r="A10" s="229" t="s">
        <v>634</v>
      </c>
      <c r="B10" s="229"/>
      <c r="C10" s="230"/>
      <c r="D10" s="230"/>
      <c r="E10" s="230"/>
      <c r="F10" s="231"/>
    </row>
    <row r="11" spans="1:6" s="5" customFormat="1" ht="17.25" customHeight="1">
      <c r="A11" s="232" t="s">
        <v>59</v>
      </c>
      <c r="B11" s="436" t="s">
        <v>625</v>
      </c>
      <c r="C11" s="437"/>
      <c r="D11" s="437"/>
      <c r="E11" s="437"/>
      <c r="F11" s="58">
        <v>1408383</v>
      </c>
    </row>
    <row r="12" spans="1:6" s="5" customFormat="1" ht="17.25" customHeight="1">
      <c r="A12" s="232" t="s">
        <v>60</v>
      </c>
      <c r="B12" s="437"/>
      <c r="C12" s="437"/>
      <c r="D12" s="437"/>
      <c r="E12" s="437"/>
      <c r="F12" s="58">
        <v>1241463</v>
      </c>
    </row>
    <row r="13" spans="1:6" s="5" customFormat="1" ht="17.25" customHeight="1">
      <c r="A13" s="232" t="s">
        <v>61</v>
      </c>
      <c r="B13" s="437"/>
      <c r="C13" s="437"/>
      <c r="D13" s="437"/>
      <c r="E13" s="437"/>
      <c r="F13" s="228">
        <v>88.15</v>
      </c>
    </row>
    <row r="14" spans="1:7" ht="17.25" customHeight="1">
      <c r="A14" s="235" t="s">
        <v>635</v>
      </c>
      <c r="B14" s="128"/>
      <c r="C14" s="37"/>
      <c r="D14" s="37"/>
      <c r="E14" s="37"/>
      <c r="F14" s="168"/>
      <c r="G14" s="29"/>
    </row>
    <row r="15" spans="1:7" ht="17.25" customHeight="1">
      <c r="A15" s="133" t="s">
        <v>59</v>
      </c>
      <c r="B15" s="84">
        <v>292969</v>
      </c>
      <c r="C15" s="84">
        <v>483772</v>
      </c>
      <c r="D15" s="84">
        <v>479416</v>
      </c>
      <c r="E15" s="84">
        <v>460192</v>
      </c>
      <c r="F15" s="58">
        <v>443422</v>
      </c>
      <c r="G15" s="29"/>
    </row>
    <row r="16" spans="1:7" ht="17.25" customHeight="1">
      <c r="A16" s="133" t="s">
        <v>60</v>
      </c>
      <c r="B16" s="84">
        <v>254808</v>
      </c>
      <c r="C16" s="84">
        <v>414915</v>
      </c>
      <c r="D16" s="84">
        <v>406113</v>
      </c>
      <c r="E16" s="84">
        <v>388978</v>
      </c>
      <c r="F16" s="58">
        <v>374534</v>
      </c>
      <c r="G16" s="29"/>
    </row>
    <row r="17" spans="1:7" ht="17.25" customHeight="1">
      <c r="A17" s="133" t="s">
        <v>61</v>
      </c>
      <c r="B17" s="102">
        <v>86.97</v>
      </c>
      <c r="C17" s="102">
        <v>85.77</v>
      </c>
      <c r="D17" s="102">
        <v>84.71</v>
      </c>
      <c r="E17" s="102">
        <v>84.53</v>
      </c>
      <c r="F17" s="228">
        <v>84.46</v>
      </c>
      <c r="G17" s="29"/>
    </row>
    <row r="18" spans="1:7" ht="17.25" customHeight="1">
      <c r="A18" s="229" t="s">
        <v>636</v>
      </c>
      <c r="B18" s="236"/>
      <c r="C18" s="236"/>
      <c r="D18" s="236"/>
      <c r="E18" s="237"/>
      <c r="F18" s="237"/>
      <c r="G18" s="29"/>
    </row>
    <row r="19" spans="1:7" ht="17.25" customHeight="1">
      <c r="A19" s="232" t="s">
        <v>637</v>
      </c>
      <c r="B19" s="233">
        <v>5196220</v>
      </c>
      <c r="C19" s="58">
        <v>6472093</v>
      </c>
      <c r="D19" s="58">
        <v>6834124</v>
      </c>
      <c r="E19" s="58">
        <v>6850015</v>
      </c>
      <c r="F19" s="233">
        <v>5164527</v>
      </c>
      <c r="G19" s="29"/>
    </row>
    <row r="20" spans="1:7" ht="17.25" customHeight="1">
      <c r="A20" s="232" t="s">
        <v>638</v>
      </c>
      <c r="B20" s="233">
        <v>4643897</v>
      </c>
      <c r="C20" s="58">
        <v>5816122</v>
      </c>
      <c r="D20" s="58">
        <v>6128774</v>
      </c>
      <c r="E20" s="58">
        <v>6161625</v>
      </c>
      <c r="F20" s="233">
        <v>4544754</v>
      </c>
      <c r="G20" s="29"/>
    </row>
    <row r="21" spans="1:7" ht="17.25" customHeight="1">
      <c r="A21" s="232" t="s">
        <v>639</v>
      </c>
      <c r="B21" s="234">
        <v>89.37</v>
      </c>
      <c r="C21" s="228">
        <v>89.86</v>
      </c>
      <c r="D21" s="228">
        <v>89.68</v>
      </c>
      <c r="E21" s="228">
        <v>89.95</v>
      </c>
      <c r="F21" s="234">
        <v>88</v>
      </c>
      <c r="G21" s="29"/>
    </row>
    <row r="22" spans="1:7" ht="17.25" customHeight="1">
      <c r="A22" s="38" t="s">
        <v>359</v>
      </c>
      <c r="B22" s="128"/>
      <c r="C22" s="37"/>
      <c r="D22" s="37"/>
      <c r="E22" s="37"/>
      <c r="F22" s="169"/>
      <c r="G22" s="29"/>
    </row>
    <row r="23" spans="1:7" ht="17.25" customHeight="1">
      <c r="A23" s="38" t="s">
        <v>58</v>
      </c>
      <c r="B23" s="128"/>
      <c r="C23" s="37"/>
      <c r="D23" s="37"/>
      <c r="E23" s="37"/>
      <c r="F23" s="170"/>
      <c r="G23" s="29"/>
    </row>
    <row r="24" spans="1:7" ht="17.25" customHeight="1">
      <c r="A24" s="133" t="s">
        <v>59</v>
      </c>
      <c r="B24" s="84">
        <v>1617194</v>
      </c>
      <c r="C24" s="84">
        <v>1671902</v>
      </c>
      <c r="D24" s="84">
        <v>1900631</v>
      </c>
      <c r="E24" s="84">
        <v>2141703</v>
      </c>
      <c r="F24" s="58">
        <v>2271715</v>
      </c>
      <c r="G24" s="29"/>
    </row>
    <row r="25" spans="1:7" ht="17.25" customHeight="1">
      <c r="A25" s="133" t="s">
        <v>60</v>
      </c>
      <c r="B25" s="84">
        <v>219715</v>
      </c>
      <c r="C25" s="84">
        <v>209173</v>
      </c>
      <c r="D25" s="84">
        <v>230552</v>
      </c>
      <c r="E25" s="84">
        <v>260456</v>
      </c>
      <c r="F25" s="58">
        <v>249282</v>
      </c>
      <c r="G25" s="29"/>
    </row>
    <row r="26" spans="1:7" ht="17.25" customHeight="1">
      <c r="A26" s="133" t="s">
        <v>61</v>
      </c>
      <c r="B26" s="102">
        <v>13.59</v>
      </c>
      <c r="C26" s="102">
        <v>12.51</v>
      </c>
      <c r="D26" s="102">
        <v>12.13</v>
      </c>
      <c r="E26" s="102">
        <v>12.16</v>
      </c>
      <c r="F26" s="228">
        <v>10.97</v>
      </c>
      <c r="G26" s="29"/>
    </row>
    <row r="27" spans="1:7" ht="17.25" customHeight="1">
      <c r="A27" s="38" t="s">
        <v>62</v>
      </c>
      <c r="B27" s="128"/>
      <c r="C27" s="37"/>
      <c r="D27" s="37"/>
      <c r="E27" s="37"/>
      <c r="F27" s="168"/>
      <c r="G27" s="29"/>
    </row>
    <row r="28" spans="1:7" ht="17.25" customHeight="1">
      <c r="A28" s="133" t="s">
        <v>59</v>
      </c>
      <c r="B28" s="84">
        <v>89945</v>
      </c>
      <c r="C28" s="84">
        <v>112554</v>
      </c>
      <c r="D28" s="84">
        <v>163176</v>
      </c>
      <c r="E28" s="84">
        <v>205580</v>
      </c>
      <c r="F28" s="58">
        <v>227280</v>
      </c>
      <c r="G28" s="29"/>
    </row>
    <row r="29" spans="1:7" ht="17.25" customHeight="1">
      <c r="A29" s="133" t="s">
        <v>60</v>
      </c>
      <c r="B29" s="84">
        <v>14389</v>
      </c>
      <c r="C29" s="84">
        <v>14320</v>
      </c>
      <c r="D29" s="84">
        <v>20696</v>
      </c>
      <c r="E29" s="84">
        <v>26567</v>
      </c>
      <c r="F29" s="58">
        <v>25348</v>
      </c>
      <c r="G29" s="29"/>
    </row>
    <row r="30" spans="1:7" ht="17.25" customHeight="1">
      <c r="A30" s="133" t="s">
        <v>61</v>
      </c>
      <c r="B30" s="102">
        <v>16</v>
      </c>
      <c r="C30" s="102">
        <v>12.72</v>
      </c>
      <c r="D30" s="102">
        <v>12.68</v>
      </c>
      <c r="E30" s="102">
        <v>12.92</v>
      </c>
      <c r="F30" s="228">
        <v>11.15</v>
      </c>
      <c r="G30" s="29"/>
    </row>
    <row r="31" spans="1:7" ht="17.25" customHeight="1">
      <c r="A31" s="38" t="s">
        <v>63</v>
      </c>
      <c r="B31" s="128"/>
      <c r="C31" s="37"/>
      <c r="D31" s="37"/>
      <c r="E31" s="37"/>
      <c r="F31" s="168"/>
      <c r="G31" s="29"/>
    </row>
    <row r="32" spans="1:7" ht="17.25" customHeight="1">
      <c r="A32" s="133" t="s">
        <v>59</v>
      </c>
      <c r="B32" s="84">
        <v>1707139</v>
      </c>
      <c r="C32" s="84">
        <v>1784456</v>
      </c>
      <c r="D32" s="84">
        <v>2063807</v>
      </c>
      <c r="E32" s="84">
        <v>2347283</v>
      </c>
      <c r="F32" s="58">
        <v>2498995</v>
      </c>
      <c r="G32" s="29"/>
    </row>
    <row r="33" spans="1:7" ht="17.25" customHeight="1">
      <c r="A33" s="133" t="s">
        <v>60</v>
      </c>
      <c r="B33" s="84">
        <v>234104</v>
      </c>
      <c r="C33" s="84">
        <v>223493</v>
      </c>
      <c r="D33" s="84">
        <v>251248</v>
      </c>
      <c r="E33" s="84">
        <v>287023</v>
      </c>
      <c r="F33" s="58">
        <v>274630</v>
      </c>
      <c r="G33" s="29"/>
    </row>
    <row r="34" spans="1:7" ht="17.25" customHeight="1">
      <c r="A34" s="133" t="s">
        <v>61</v>
      </c>
      <c r="B34" s="102">
        <v>13.71</v>
      </c>
      <c r="C34" s="102">
        <v>12.52</v>
      </c>
      <c r="D34" s="102">
        <v>12.17</v>
      </c>
      <c r="E34" s="102">
        <v>12.23</v>
      </c>
      <c r="F34" s="228">
        <v>10.99</v>
      </c>
      <c r="G34" s="29"/>
    </row>
    <row r="35" spans="1:7" ht="17.25" customHeight="1">
      <c r="A35" s="38" t="s">
        <v>360</v>
      </c>
      <c r="B35" s="128"/>
      <c r="C35" s="37"/>
      <c r="D35" s="37"/>
      <c r="E35" s="37"/>
      <c r="F35" s="168"/>
      <c r="G35" s="29"/>
    </row>
    <row r="36" spans="1:7" ht="17.25" customHeight="1">
      <c r="A36" s="133" t="s">
        <v>59</v>
      </c>
      <c r="B36" s="84">
        <v>6903359</v>
      </c>
      <c r="C36" s="84">
        <v>8256549</v>
      </c>
      <c r="D36" s="84">
        <v>8897931</v>
      </c>
      <c r="E36" s="84">
        <v>9197298</v>
      </c>
      <c r="F36" s="58">
        <v>7663522</v>
      </c>
      <c r="G36" s="29"/>
    </row>
    <row r="37" spans="1:7" ht="17.25" customHeight="1">
      <c r="A37" s="133" t="s">
        <v>60</v>
      </c>
      <c r="B37" s="84">
        <v>4878001</v>
      </c>
      <c r="C37" s="84">
        <v>6039615</v>
      </c>
      <c r="D37" s="84">
        <v>6380022</v>
      </c>
      <c r="E37" s="84">
        <v>6448648</v>
      </c>
      <c r="F37" s="58">
        <v>4819384</v>
      </c>
      <c r="G37" s="29"/>
    </row>
    <row r="38" spans="1:7" ht="17.25" customHeight="1">
      <c r="A38" s="133" t="s">
        <v>61</v>
      </c>
      <c r="B38" s="102">
        <v>70.66</v>
      </c>
      <c r="C38" s="102">
        <v>73.15</v>
      </c>
      <c r="D38" s="102">
        <v>71.7</v>
      </c>
      <c r="E38" s="102">
        <v>70.11</v>
      </c>
      <c r="F38" s="228">
        <v>62.89</v>
      </c>
      <c r="G38" s="29"/>
    </row>
    <row r="39" spans="1:7" ht="17.25" customHeight="1">
      <c r="A39" s="38" t="s">
        <v>361</v>
      </c>
      <c r="B39" s="128"/>
      <c r="C39" s="37"/>
      <c r="D39" s="37"/>
      <c r="E39" s="37"/>
      <c r="F39" s="169"/>
      <c r="G39" s="29"/>
    </row>
    <row r="40" spans="1:7" ht="17.25" customHeight="1">
      <c r="A40" s="38" t="s">
        <v>58</v>
      </c>
      <c r="B40" s="128"/>
      <c r="C40" s="37"/>
      <c r="D40" s="37"/>
      <c r="E40" s="37"/>
      <c r="F40" s="170"/>
      <c r="G40" s="29"/>
    </row>
    <row r="41" spans="1:7" ht="17.25" customHeight="1">
      <c r="A41" s="133" t="s">
        <v>64</v>
      </c>
      <c r="B41" s="103" t="s">
        <v>407</v>
      </c>
      <c r="C41" s="103" t="s">
        <v>513</v>
      </c>
      <c r="D41" s="103" t="s">
        <v>513</v>
      </c>
      <c r="E41" s="103" t="s">
        <v>513</v>
      </c>
      <c r="F41" s="238" t="s">
        <v>640</v>
      </c>
      <c r="G41" s="29"/>
    </row>
    <row r="42" spans="1:7" ht="17.25" customHeight="1">
      <c r="A42" s="133" t="s">
        <v>65</v>
      </c>
      <c r="B42" s="84">
        <v>26000</v>
      </c>
      <c r="C42" s="84">
        <v>27000</v>
      </c>
      <c r="D42" s="84">
        <v>27000</v>
      </c>
      <c r="E42" s="84">
        <v>27000</v>
      </c>
      <c r="F42" s="58">
        <v>18000</v>
      </c>
      <c r="G42" s="29"/>
    </row>
    <row r="43" spans="1:7" ht="17.25" customHeight="1">
      <c r="A43" s="133" t="s">
        <v>66</v>
      </c>
      <c r="B43" s="84">
        <v>24100</v>
      </c>
      <c r="C43" s="84">
        <v>29800</v>
      </c>
      <c r="D43" s="84">
        <v>29800</v>
      </c>
      <c r="E43" s="84">
        <v>29800</v>
      </c>
      <c r="F43" s="58">
        <v>22300</v>
      </c>
      <c r="G43" s="29"/>
    </row>
    <row r="44" spans="1:7" ht="17.25" customHeight="1">
      <c r="A44" s="133" t="s">
        <v>67</v>
      </c>
      <c r="B44" s="104">
        <v>530000</v>
      </c>
      <c r="C44" s="104">
        <v>530000</v>
      </c>
      <c r="D44" s="104">
        <v>530000</v>
      </c>
      <c r="E44" s="104">
        <v>530000</v>
      </c>
      <c r="F44" s="239">
        <v>440000</v>
      </c>
      <c r="G44" s="29"/>
    </row>
    <row r="45" spans="1:7" s="5" customFormat="1" ht="17.25" customHeight="1">
      <c r="A45" s="240" t="s">
        <v>641</v>
      </c>
      <c r="B45" s="236"/>
      <c r="C45" s="236"/>
      <c r="D45" s="236"/>
      <c r="E45" s="241"/>
      <c r="F45" s="242"/>
      <c r="G45" s="6"/>
    </row>
    <row r="46" spans="1:7" s="5" customFormat="1" ht="17.25" customHeight="1">
      <c r="A46" s="243" t="s">
        <v>642</v>
      </c>
      <c r="B46" s="436" t="s">
        <v>625</v>
      </c>
      <c r="C46" s="437"/>
      <c r="D46" s="437"/>
      <c r="E46" s="437"/>
      <c r="F46" s="244" t="s">
        <v>643</v>
      </c>
      <c r="G46" s="6"/>
    </row>
    <row r="47" spans="1:7" s="5" customFormat="1" ht="17.25" customHeight="1">
      <c r="A47" s="243" t="s">
        <v>644</v>
      </c>
      <c r="B47" s="437"/>
      <c r="C47" s="437"/>
      <c r="D47" s="437"/>
      <c r="E47" s="437"/>
      <c r="F47" s="58">
        <v>9000</v>
      </c>
      <c r="G47" s="6"/>
    </row>
    <row r="48" spans="1:7" s="5" customFormat="1" ht="17.25" customHeight="1">
      <c r="A48" s="243" t="s">
        <v>645</v>
      </c>
      <c r="B48" s="437"/>
      <c r="C48" s="437"/>
      <c r="D48" s="437"/>
      <c r="E48" s="437"/>
      <c r="F48" s="58">
        <v>7500</v>
      </c>
      <c r="G48" s="6"/>
    </row>
    <row r="49" spans="1:7" s="5" customFormat="1" ht="17.25" customHeight="1">
      <c r="A49" s="243" t="s">
        <v>646</v>
      </c>
      <c r="B49" s="437"/>
      <c r="C49" s="437"/>
      <c r="D49" s="437"/>
      <c r="E49" s="437"/>
      <c r="F49" s="239">
        <v>120000</v>
      </c>
      <c r="G49" s="6"/>
    </row>
    <row r="50" spans="1:7" ht="17.25" customHeight="1">
      <c r="A50" s="240" t="s">
        <v>647</v>
      </c>
      <c r="B50" s="236"/>
      <c r="C50" s="236"/>
      <c r="D50" s="241"/>
      <c r="E50" s="241"/>
      <c r="F50" s="237"/>
      <c r="G50" s="29"/>
    </row>
    <row r="51" spans="1:7" ht="17.25" customHeight="1">
      <c r="A51" s="243" t="s">
        <v>642</v>
      </c>
      <c r="B51" s="245" t="s">
        <v>408</v>
      </c>
      <c r="C51" s="244" t="s">
        <v>648</v>
      </c>
      <c r="D51" s="244" t="s">
        <v>649</v>
      </c>
      <c r="E51" s="244" t="s">
        <v>649</v>
      </c>
      <c r="F51" s="244" t="s">
        <v>649</v>
      </c>
      <c r="G51" s="29"/>
    </row>
    <row r="52" spans="1:7" ht="17.25" customHeight="1">
      <c r="A52" s="232" t="s">
        <v>644</v>
      </c>
      <c r="B52" s="233">
        <v>5900</v>
      </c>
      <c r="C52" s="58">
        <v>8900</v>
      </c>
      <c r="D52" s="58">
        <v>8900</v>
      </c>
      <c r="E52" s="58">
        <v>8900</v>
      </c>
      <c r="F52" s="58">
        <v>8900</v>
      </c>
      <c r="G52" s="29"/>
    </row>
    <row r="53" spans="1:7" ht="17.25" customHeight="1">
      <c r="A53" s="232" t="s">
        <v>645</v>
      </c>
      <c r="B53" s="233">
        <v>3400</v>
      </c>
      <c r="C53" s="58">
        <v>4500</v>
      </c>
      <c r="D53" s="58">
        <v>4500</v>
      </c>
      <c r="E53" s="58">
        <v>4500</v>
      </c>
      <c r="F53" s="58">
        <v>4500</v>
      </c>
      <c r="G53" s="29"/>
    </row>
    <row r="54" spans="1:7" ht="17.25" customHeight="1">
      <c r="A54" s="232" t="s">
        <v>646</v>
      </c>
      <c r="B54" s="233">
        <v>70000</v>
      </c>
      <c r="C54" s="58">
        <v>80000</v>
      </c>
      <c r="D54" s="58">
        <v>80000</v>
      </c>
      <c r="E54" s="58">
        <v>80000</v>
      </c>
      <c r="F54" s="58">
        <v>80000</v>
      </c>
      <c r="G54" s="29"/>
    </row>
    <row r="55" spans="1:7" ht="17.25" customHeight="1">
      <c r="A55" s="33" t="s">
        <v>399</v>
      </c>
      <c r="G55" s="29"/>
    </row>
    <row r="56" ht="17.25" customHeight="1">
      <c r="G56" s="29"/>
    </row>
  </sheetData>
  <sheetProtection/>
  <mergeCells count="3">
    <mergeCell ref="A2:F2"/>
    <mergeCell ref="B11:E13"/>
    <mergeCell ref="B46:E49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1" ht="18" customHeight="1">
      <c r="A1" s="2" t="s">
        <v>398</v>
      </c>
    </row>
    <row r="2" spans="1:7" s="1" customFormat="1" ht="24" customHeight="1">
      <c r="A2" s="331" t="s">
        <v>38</v>
      </c>
      <c r="B2" s="331"/>
      <c r="C2" s="331"/>
      <c r="D2" s="331"/>
      <c r="E2" s="331"/>
      <c r="F2" s="331"/>
      <c r="G2" s="23"/>
    </row>
    <row r="3" spans="1:12" ht="18" customHeight="1">
      <c r="A3" s="8"/>
      <c r="B3" s="8"/>
      <c r="C3" s="8"/>
      <c r="D3" s="8"/>
      <c r="E3" s="8"/>
      <c r="F3" s="8"/>
      <c r="G3" s="13"/>
      <c r="H3" s="8"/>
      <c r="I3" s="8"/>
      <c r="J3" s="8"/>
      <c r="K3" s="8"/>
      <c r="L3" s="8"/>
    </row>
    <row r="4" spans="1:12" ht="18" customHeight="1">
      <c r="A4" s="16" t="s">
        <v>322</v>
      </c>
      <c r="B4" s="16"/>
      <c r="C4" s="16"/>
      <c r="D4" s="16"/>
      <c r="E4" s="16"/>
      <c r="F4" s="16"/>
      <c r="G4" s="13"/>
      <c r="H4" s="8"/>
      <c r="I4" s="8"/>
      <c r="J4" s="8"/>
      <c r="K4" s="8"/>
      <c r="L4" s="8"/>
    </row>
    <row r="5" spans="1:12" ht="28.5" customHeight="1" thickBot="1">
      <c r="A5" s="60" t="s">
        <v>218</v>
      </c>
      <c r="B5" s="61" t="s">
        <v>135</v>
      </c>
      <c r="C5" s="61" t="s">
        <v>323</v>
      </c>
      <c r="D5" s="61" t="s">
        <v>324</v>
      </c>
      <c r="E5" s="61" t="s">
        <v>325</v>
      </c>
      <c r="F5" s="61" t="s">
        <v>326</v>
      </c>
      <c r="G5" s="13"/>
      <c r="H5" s="8"/>
      <c r="I5" s="8"/>
      <c r="J5" s="8"/>
      <c r="K5" s="8"/>
      <c r="L5" s="8"/>
    </row>
    <row r="6" spans="1:12" ht="18" customHeight="1" thickTop="1">
      <c r="A6" s="184" t="s">
        <v>594</v>
      </c>
      <c r="B6" s="58">
        <v>19946</v>
      </c>
      <c r="C6" s="58">
        <v>15193</v>
      </c>
      <c r="D6" s="58">
        <v>25073</v>
      </c>
      <c r="E6" s="58">
        <v>3647</v>
      </c>
      <c r="F6" s="58">
        <v>3349</v>
      </c>
      <c r="G6" s="13"/>
      <c r="H6" s="8"/>
      <c r="I6" s="8"/>
      <c r="J6" s="8"/>
      <c r="K6" s="8"/>
      <c r="L6" s="8"/>
    </row>
    <row r="7" spans="1:12" ht="18" customHeight="1">
      <c r="A7" s="59" t="s">
        <v>555</v>
      </c>
      <c r="B7" s="58">
        <v>19585</v>
      </c>
      <c r="C7" s="58">
        <v>14771</v>
      </c>
      <c r="D7" s="58">
        <v>25672</v>
      </c>
      <c r="E7" s="58">
        <v>3776</v>
      </c>
      <c r="F7" s="58">
        <v>3189</v>
      </c>
      <c r="G7" s="14"/>
      <c r="H7" s="10"/>
      <c r="I7" s="10"/>
      <c r="J7" s="10"/>
      <c r="K7" s="10"/>
      <c r="L7" s="10"/>
    </row>
    <row r="8" spans="1:12" ht="18" customHeight="1">
      <c r="A8" s="59" t="s">
        <v>556</v>
      </c>
      <c r="B8" s="58">
        <v>19138</v>
      </c>
      <c r="C8" s="58">
        <v>15588</v>
      </c>
      <c r="D8" s="58">
        <v>26427</v>
      </c>
      <c r="E8" s="58">
        <v>3764</v>
      </c>
      <c r="F8" s="58">
        <v>3432</v>
      </c>
      <c r="G8" s="6"/>
      <c r="H8" s="5"/>
      <c r="I8" s="5"/>
      <c r="J8" s="5"/>
      <c r="K8" s="5"/>
      <c r="L8" s="5"/>
    </row>
    <row r="9" spans="1:12" ht="18" customHeight="1">
      <c r="A9" s="59" t="s">
        <v>557</v>
      </c>
      <c r="B9" s="58">
        <v>18131</v>
      </c>
      <c r="C9" s="58">
        <v>14258</v>
      </c>
      <c r="D9" s="58">
        <v>27772</v>
      </c>
      <c r="E9" s="58">
        <v>3742</v>
      </c>
      <c r="F9" s="58">
        <v>3348</v>
      </c>
      <c r="G9" s="6"/>
      <c r="H9" s="5"/>
      <c r="I9" s="5"/>
      <c r="J9" s="5"/>
      <c r="K9" s="5"/>
      <c r="L9" s="5"/>
    </row>
    <row r="10" spans="1:12" ht="18" customHeight="1">
      <c r="A10" s="59" t="s">
        <v>595</v>
      </c>
      <c r="B10" s="58">
        <v>19314</v>
      </c>
      <c r="C10" s="58">
        <v>11211</v>
      </c>
      <c r="D10" s="58">
        <v>36011</v>
      </c>
      <c r="E10" s="58">
        <v>3681</v>
      </c>
      <c r="F10" s="58">
        <v>3113</v>
      </c>
      <c r="G10" s="6"/>
      <c r="H10" s="5"/>
      <c r="I10" s="5"/>
      <c r="J10" s="5"/>
      <c r="K10" s="5"/>
      <c r="L10" s="5"/>
    </row>
    <row r="11" spans="1:12" ht="18" customHeight="1">
      <c r="A11" s="44" t="s">
        <v>136</v>
      </c>
      <c r="B11" s="58">
        <v>19308</v>
      </c>
      <c r="C11" s="164">
        <v>11028</v>
      </c>
      <c r="D11" s="58">
        <v>35491</v>
      </c>
      <c r="E11" s="58">
        <v>3600</v>
      </c>
      <c r="F11" s="58">
        <v>3066</v>
      </c>
      <c r="G11" s="5"/>
      <c r="H11" s="5"/>
      <c r="I11" s="5"/>
      <c r="J11" s="5"/>
      <c r="K11" s="5"/>
      <c r="L11" s="5"/>
    </row>
    <row r="12" spans="1:12" ht="18" customHeight="1">
      <c r="A12" s="8" t="s">
        <v>153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51" ht="18" customHeight="1">
      <c r="A14" s="8"/>
      <c r="B14" s="8"/>
      <c r="C14" s="8"/>
      <c r="D14" s="8"/>
      <c r="E14" s="8"/>
      <c r="F14" s="8"/>
      <c r="G14" s="13"/>
      <c r="H14" s="13"/>
      <c r="I14" s="13"/>
      <c r="J14" s="13"/>
      <c r="K14" s="13"/>
      <c r="L14" s="1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I12" sqref="I12"/>
    </sheetView>
  </sheetViews>
  <sheetFormatPr defaultColWidth="7.00390625" defaultRowHeight="18" customHeight="1"/>
  <cols>
    <col min="1" max="1" width="19.125" style="2" customWidth="1"/>
    <col min="2" max="9" width="9.50390625" style="2" customWidth="1"/>
    <col min="10" max="16384" width="7.00390625" style="2" customWidth="1"/>
  </cols>
  <sheetData>
    <row r="1" ht="18" customHeight="1">
      <c r="A1" s="2" t="s">
        <v>398</v>
      </c>
    </row>
    <row r="2" spans="1:9" s="1" customFormat="1" ht="24" customHeight="1">
      <c r="A2" s="331" t="s">
        <v>710</v>
      </c>
      <c r="B2" s="331"/>
      <c r="C2" s="331"/>
      <c r="D2" s="331"/>
      <c r="E2" s="331"/>
      <c r="F2" s="331"/>
      <c r="G2" s="331"/>
      <c r="H2" s="331"/>
      <c r="I2" s="331"/>
    </row>
    <row r="3" ht="12.75" customHeight="1"/>
    <row r="4" spans="1:9" s="5" customFormat="1" ht="18" customHeight="1">
      <c r="A4" s="4" t="s">
        <v>362</v>
      </c>
      <c r="B4" s="4"/>
      <c r="C4" s="4"/>
      <c r="D4" s="4"/>
      <c r="E4" s="4"/>
      <c r="F4" s="4"/>
      <c r="G4" s="4"/>
      <c r="H4" s="4"/>
      <c r="I4" s="4"/>
    </row>
    <row r="5" spans="1:9" s="5" customFormat="1" ht="22.5" customHeight="1">
      <c r="A5" s="443" t="s">
        <v>166</v>
      </c>
      <c r="B5" s="438" t="s">
        <v>167</v>
      </c>
      <c r="C5" s="438" t="s">
        <v>168</v>
      </c>
      <c r="D5" s="440" t="s">
        <v>169</v>
      </c>
      <c r="E5" s="441"/>
      <c r="F5" s="441"/>
      <c r="G5" s="442"/>
      <c r="H5" s="440" t="s">
        <v>170</v>
      </c>
      <c r="I5" s="442"/>
    </row>
    <row r="6" spans="1:10" s="5" customFormat="1" ht="22.5" customHeight="1" thickBot="1">
      <c r="A6" s="444"/>
      <c r="B6" s="439"/>
      <c r="C6" s="439"/>
      <c r="D6" s="108" t="s">
        <v>171</v>
      </c>
      <c r="E6" s="108" t="s">
        <v>172</v>
      </c>
      <c r="F6" s="108" t="s">
        <v>173</v>
      </c>
      <c r="G6" s="109" t="s">
        <v>174</v>
      </c>
      <c r="H6" s="108" t="s">
        <v>175</v>
      </c>
      <c r="I6" s="109" t="s">
        <v>176</v>
      </c>
      <c r="J6" s="6"/>
    </row>
    <row r="7" spans="1:9" s="5" customFormat="1" ht="22.5" customHeight="1" thickTop="1">
      <c r="A7" s="184" t="s">
        <v>611</v>
      </c>
      <c r="B7" s="106">
        <v>9</v>
      </c>
      <c r="C7" s="106">
        <v>930</v>
      </c>
      <c r="D7" s="106">
        <v>986</v>
      </c>
      <c r="E7" s="106">
        <v>381</v>
      </c>
      <c r="F7" s="106">
        <v>189</v>
      </c>
      <c r="G7" s="106">
        <v>416</v>
      </c>
      <c r="H7" s="106">
        <v>141</v>
      </c>
      <c r="I7" s="106">
        <v>77</v>
      </c>
    </row>
    <row r="8" spans="1:9" s="5" customFormat="1" ht="22.5" customHeight="1">
      <c r="A8" s="59" t="s">
        <v>562</v>
      </c>
      <c r="B8" s="106">
        <v>9</v>
      </c>
      <c r="C8" s="106">
        <v>930</v>
      </c>
      <c r="D8" s="106">
        <v>993</v>
      </c>
      <c r="E8" s="106">
        <v>374</v>
      </c>
      <c r="F8" s="106">
        <v>191</v>
      </c>
      <c r="G8" s="106">
        <v>428</v>
      </c>
      <c r="H8" s="106">
        <v>138</v>
      </c>
      <c r="I8" s="106">
        <v>77</v>
      </c>
    </row>
    <row r="9" spans="1:9" s="5" customFormat="1" ht="22.5" customHeight="1">
      <c r="A9" s="59" t="s">
        <v>563</v>
      </c>
      <c r="B9" s="106">
        <v>9</v>
      </c>
      <c r="C9" s="106">
        <v>930</v>
      </c>
      <c r="D9" s="106">
        <v>976</v>
      </c>
      <c r="E9" s="106">
        <v>369</v>
      </c>
      <c r="F9" s="106">
        <v>187</v>
      </c>
      <c r="G9" s="106">
        <v>420</v>
      </c>
      <c r="H9" s="106">
        <v>134</v>
      </c>
      <c r="I9" s="106">
        <v>77</v>
      </c>
    </row>
    <row r="10" spans="1:9" s="5" customFormat="1" ht="22.5" customHeight="1">
      <c r="A10" s="59" t="s">
        <v>564</v>
      </c>
      <c r="B10" s="106">
        <v>9</v>
      </c>
      <c r="C10" s="106">
        <v>930</v>
      </c>
      <c r="D10" s="106">
        <v>959</v>
      </c>
      <c r="E10" s="106">
        <v>364</v>
      </c>
      <c r="F10" s="106">
        <v>188</v>
      </c>
      <c r="G10" s="106">
        <v>407</v>
      </c>
      <c r="H10" s="106">
        <v>134</v>
      </c>
      <c r="I10" s="106">
        <v>76</v>
      </c>
    </row>
    <row r="11" spans="1:9" s="5" customFormat="1" ht="22.5" customHeight="1">
      <c r="A11" s="59" t="s">
        <v>612</v>
      </c>
      <c r="B11" s="315">
        <v>8</v>
      </c>
      <c r="C11" s="316">
        <v>840</v>
      </c>
      <c r="D11" s="316">
        <v>838</v>
      </c>
      <c r="E11" s="316">
        <v>325</v>
      </c>
      <c r="F11" s="316">
        <v>152</v>
      </c>
      <c r="G11" s="316">
        <v>361</v>
      </c>
      <c r="H11" s="316">
        <v>122</v>
      </c>
      <c r="I11" s="316">
        <v>63</v>
      </c>
    </row>
    <row r="12" spans="1:9" s="5" customFormat="1" ht="22.5" customHeight="1">
      <c r="A12" s="71"/>
      <c r="B12" s="248"/>
      <c r="C12" s="6"/>
      <c r="D12" s="6"/>
      <c r="E12" s="6"/>
      <c r="F12" s="6"/>
      <c r="G12" s="6"/>
      <c r="H12" s="6"/>
      <c r="I12" s="105"/>
    </row>
    <row r="13" spans="1:10" s="5" customFormat="1" ht="22.5" customHeight="1">
      <c r="A13" s="72" t="s">
        <v>478</v>
      </c>
      <c r="B13" s="247">
        <v>1</v>
      </c>
      <c r="C13" s="247">
        <v>170</v>
      </c>
      <c r="D13" s="247">
        <f>+SUM(E13:G13)</f>
        <v>159</v>
      </c>
      <c r="E13" s="247">
        <f>12+23+24</f>
        <v>59</v>
      </c>
      <c r="F13" s="247">
        <v>24</v>
      </c>
      <c r="G13" s="247">
        <f>40+36</f>
        <v>76</v>
      </c>
      <c r="H13" s="247">
        <v>22</v>
      </c>
      <c r="I13" s="247">
        <v>11</v>
      </c>
      <c r="J13" s="5" t="s">
        <v>391</v>
      </c>
    </row>
    <row r="14" spans="1:10" s="5" customFormat="1" ht="22.5" customHeight="1">
      <c r="A14" s="72" t="s">
        <v>479</v>
      </c>
      <c r="B14" s="247">
        <v>1</v>
      </c>
      <c r="C14" s="247">
        <v>90</v>
      </c>
      <c r="D14" s="247">
        <f aca="true" t="shared" si="0" ref="D14:D20">+SUM(E14:G14)</f>
        <v>86</v>
      </c>
      <c r="E14" s="247">
        <f>4+13+14</f>
        <v>31</v>
      </c>
      <c r="F14" s="247">
        <v>17</v>
      </c>
      <c r="G14" s="247">
        <f>18+20</f>
        <v>38</v>
      </c>
      <c r="H14" s="247">
        <v>12</v>
      </c>
      <c r="I14" s="247">
        <v>7</v>
      </c>
      <c r="J14" s="5" t="s">
        <v>392</v>
      </c>
    </row>
    <row r="15" spans="1:10" s="5" customFormat="1" ht="22.5" customHeight="1">
      <c r="A15" s="72" t="s">
        <v>480</v>
      </c>
      <c r="B15" s="247">
        <v>1</v>
      </c>
      <c r="C15" s="247">
        <v>90</v>
      </c>
      <c r="D15" s="247">
        <f t="shared" si="0"/>
        <v>93</v>
      </c>
      <c r="E15" s="247">
        <f>9+10+13</f>
        <v>32</v>
      </c>
      <c r="F15" s="247">
        <v>20</v>
      </c>
      <c r="G15" s="247">
        <f>23+18</f>
        <v>41</v>
      </c>
      <c r="H15" s="247">
        <v>13</v>
      </c>
      <c r="I15" s="247">
        <v>7</v>
      </c>
      <c r="J15" s="5" t="s">
        <v>392</v>
      </c>
    </row>
    <row r="16" spans="1:10" s="5" customFormat="1" ht="22.5" customHeight="1">
      <c r="A16" s="72" t="s">
        <v>481</v>
      </c>
      <c r="B16" s="247">
        <v>1</v>
      </c>
      <c r="C16" s="247">
        <v>180</v>
      </c>
      <c r="D16" s="247">
        <f t="shared" si="0"/>
        <v>187</v>
      </c>
      <c r="E16" s="247">
        <f>14+28+30</f>
        <v>72</v>
      </c>
      <c r="F16" s="247">
        <v>35</v>
      </c>
      <c r="G16" s="247">
        <f>40+40</f>
        <v>80</v>
      </c>
      <c r="H16" s="247">
        <v>25</v>
      </c>
      <c r="I16" s="247">
        <v>14</v>
      </c>
      <c r="J16" s="5" t="s">
        <v>393</v>
      </c>
    </row>
    <row r="17" spans="1:10" s="5" customFormat="1" ht="22.5" customHeight="1">
      <c r="A17" s="72" t="s">
        <v>482</v>
      </c>
      <c r="B17" s="247">
        <v>1</v>
      </c>
      <c r="C17" s="247">
        <v>70</v>
      </c>
      <c r="D17" s="247">
        <f t="shared" si="0"/>
        <v>68</v>
      </c>
      <c r="E17" s="247">
        <f>6+10+12</f>
        <v>28</v>
      </c>
      <c r="F17" s="247">
        <v>12</v>
      </c>
      <c r="G17" s="247">
        <f>14+14</f>
        <v>28</v>
      </c>
      <c r="H17" s="247">
        <v>11</v>
      </c>
      <c r="I17" s="247">
        <v>5</v>
      </c>
      <c r="J17" s="5" t="s">
        <v>394</v>
      </c>
    </row>
    <row r="18" spans="1:10" s="5" customFormat="1" ht="22.5" customHeight="1">
      <c r="A18" s="72" t="s">
        <v>483</v>
      </c>
      <c r="B18" s="247">
        <v>1</v>
      </c>
      <c r="C18" s="247">
        <v>120</v>
      </c>
      <c r="D18" s="247">
        <f t="shared" si="0"/>
        <v>124</v>
      </c>
      <c r="E18" s="247">
        <f>10+18+21</f>
        <v>49</v>
      </c>
      <c r="F18" s="247">
        <v>24</v>
      </c>
      <c r="G18" s="247">
        <f>26+25</f>
        <v>51</v>
      </c>
      <c r="H18" s="247">
        <v>18</v>
      </c>
      <c r="I18" s="247">
        <v>10</v>
      </c>
      <c r="J18" s="5" t="s">
        <v>392</v>
      </c>
    </row>
    <row r="19" spans="1:10" s="5" customFormat="1" ht="22.5" customHeight="1">
      <c r="A19" s="72" t="s">
        <v>484</v>
      </c>
      <c r="B19" s="247">
        <v>1</v>
      </c>
      <c r="C19" s="247">
        <v>60</v>
      </c>
      <c r="D19" s="247">
        <f t="shared" si="0"/>
        <v>62</v>
      </c>
      <c r="E19" s="247">
        <f>6+10+11</f>
        <v>27</v>
      </c>
      <c r="F19" s="247">
        <v>11</v>
      </c>
      <c r="G19" s="247">
        <f>12+12</f>
        <v>24</v>
      </c>
      <c r="H19" s="247">
        <v>10</v>
      </c>
      <c r="I19" s="247">
        <v>5</v>
      </c>
      <c r="J19" s="5" t="s">
        <v>392</v>
      </c>
    </row>
    <row r="20" spans="1:10" s="5" customFormat="1" ht="22.5" customHeight="1">
      <c r="A20" s="72" t="s">
        <v>485</v>
      </c>
      <c r="B20" s="247">
        <v>1</v>
      </c>
      <c r="C20" s="247">
        <v>60</v>
      </c>
      <c r="D20" s="247">
        <f t="shared" si="0"/>
        <v>59</v>
      </c>
      <c r="E20" s="247">
        <f>6+10+11</f>
        <v>27</v>
      </c>
      <c r="F20" s="247">
        <v>9</v>
      </c>
      <c r="G20" s="247">
        <f>11+12</f>
        <v>23</v>
      </c>
      <c r="H20" s="247">
        <v>11</v>
      </c>
      <c r="I20" s="247">
        <v>4</v>
      </c>
      <c r="J20" s="5" t="s">
        <v>395</v>
      </c>
    </row>
    <row r="21" spans="1:10" s="5" customFormat="1" ht="22.5" customHeight="1">
      <c r="A21" s="5" t="s">
        <v>561</v>
      </c>
      <c r="H21" s="25" t="s">
        <v>396</v>
      </c>
      <c r="I21" s="25" t="s">
        <v>396</v>
      </c>
      <c r="J21" s="5" t="s">
        <v>396</v>
      </c>
    </row>
    <row r="22" spans="1:9" ht="22.5" customHeight="1">
      <c r="A22" s="43" t="s">
        <v>507</v>
      </c>
      <c r="B22" s="251"/>
      <c r="C22" s="251"/>
      <c r="D22" s="251"/>
      <c r="E22" s="251"/>
      <c r="F22" s="251"/>
      <c r="G22" s="251"/>
      <c r="H22" s="251"/>
      <c r="I22" s="251"/>
    </row>
    <row r="23" ht="22.5" customHeight="1">
      <c r="A23" s="5" t="s">
        <v>397</v>
      </c>
    </row>
  </sheetData>
  <sheetProtection/>
  <mergeCells count="6">
    <mergeCell ref="C5:C6"/>
    <mergeCell ref="D5:G5"/>
    <mergeCell ref="A2:I2"/>
    <mergeCell ref="H5:I5"/>
    <mergeCell ref="A5:A6"/>
    <mergeCell ref="B5:B6"/>
  </mergeCells>
  <printOptions horizontalCentered="1"/>
  <pageMargins left="0.5905511811023623" right="0.5905511811023623" top="0.3937007874015748" bottom="0.4724409448818898" header="0.31496062992125984" footer="0.35433070866141736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19.125" style="2" customWidth="1"/>
    <col min="2" max="9" width="9.50390625" style="2" customWidth="1"/>
    <col min="10" max="16384" width="7.00390625" style="2" customWidth="1"/>
  </cols>
  <sheetData>
    <row r="1" ht="18" customHeight="1">
      <c r="A1" s="2" t="s">
        <v>398</v>
      </c>
    </row>
    <row r="2" spans="1:9" ht="24" customHeight="1">
      <c r="A2" s="331" t="s">
        <v>711</v>
      </c>
      <c r="B2" s="331"/>
      <c r="C2" s="331"/>
      <c r="D2" s="331"/>
      <c r="E2" s="331"/>
      <c r="F2" s="331"/>
      <c r="G2" s="331"/>
      <c r="H2" s="331"/>
      <c r="I2" s="33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10" s="29" customFormat="1" ht="18" customHeight="1">
      <c r="A4" s="28" t="s">
        <v>362</v>
      </c>
      <c r="B4" s="28"/>
      <c r="C4" s="28"/>
      <c r="D4" s="28"/>
      <c r="E4" s="28"/>
      <c r="F4" s="28"/>
      <c r="G4" s="28"/>
      <c r="H4" s="28"/>
      <c r="I4" s="28"/>
      <c r="J4" s="31"/>
    </row>
    <row r="5" spans="1:10" s="29" customFormat="1" ht="22.5" customHeight="1">
      <c r="A5" s="365" t="s">
        <v>166</v>
      </c>
      <c r="B5" s="339" t="s">
        <v>167</v>
      </c>
      <c r="C5" s="363" t="s">
        <v>168</v>
      </c>
      <c r="D5" s="346" t="s">
        <v>169</v>
      </c>
      <c r="E5" s="347"/>
      <c r="F5" s="347"/>
      <c r="G5" s="348"/>
      <c r="H5" s="346" t="s">
        <v>170</v>
      </c>
      <c r="I5" s="348"/>
      <c r="J5" s="31"/>
    </row>
    <row r="6" spans="1:10" s="29" customFormat="1" ht="22.5" customHeight="1" thickBot="1">
      <c r="A6" s="349"/>
      <c r="B6" s="340"/>
      <c r="C6" s="445"/>
      <c r="D6" s="149" t="s">
        <v>171</v>
      </c>
      <c r="E6" s="149" t="s">
        <v>172</v>
      </c>
      <c r="F6" s="149" t="s">
        <v>173</v>
      </c>
      <c r="G6" s="148" t="s">
        <v>174</v>
      </c>
      <c r="H6" s="149" t="s">
        <v>175</v>
      </c>
      <c r="I6" s="148" t="s">
        <v>176</v>
      </c>
      <c r="J6" s="31"/>
    </row>
    <row r="7" spans="1:9" s="43" customFormat="1" ht="22.5" customHeight="1" thickTop="1">
      <c r="A7" s="184" t="s">
        <v>611</v>
      </c>
      <c r="B7" s="144">
        <v>12</v>
      </c>
      <c r="C7" s="144">
        <v>1200</v>
      </c>
      <c r="D7" s="144">
        <v>1365</v>
      </c>
      <c r="E7" s="144">
        <v>608</v>
      </c>
      <c r="F7" s="144">
        <v>258</v>
      </c>
      <c r="G7" s="144">
        <v>499</v>
      </c>
      <c r="H7" s="144">
        <v>135</v>
      </c>
      <c r="I7" s="144">
        <v>67</v>
      </c>
    </row>
    <row r="8" spans="1:9" s="43" customFormat="1" ht="22.5" customHeight="1">
      <c r="A8" s="59" t="s">
        <v>562</v>
      </c>
      <c r="B8" s="144">
        <v>12</v>
      </c>
      <c r="C8" s="144">
        <v>1200</v>
      </c>
      <c r="D8" s="144">
        <v>1369</v>
      </c>
      <c r="E8" s="144">
        <v>595</v>
      </c>
      <c r="F8" s="144">
        <v>264</v>
      </c>
      <c r="G8" s="144">
        <v>510</v>
      </c>
      <c r="H8" s="144">
        <v>146</v>
      </c>
      <c r="I8" s="144">
        <v>67</v>
      </c>
    </row>
    <row r="9" spans="1:9" s="43" customFormat="1" ht="22.5" customHeight="1">
      <c r="A9" s="59" t="s">
        <v>563</v>
      </c>
      <c r="B9" s="144">
        <v>12</v>
      </c>
      <c r="C9" s="144">
        <v>1200</v>
      </c>
      <c r="D9" s="144">
        <v>1342</v>
      </c>
      <c r="E9" s="144">
        <v>576</v>
      </c>
      <c r="F9" s="144">
        <v>265</v>
      </c>
      <c r="G9" s="144">
        <v>501</v>
      </c>
      <c r="H9" s="144">
        <v>140</v>
      </c>
      <c r="I9" s="144">
        <v>62</v>
      </c>
    </row>
    <row r="10" spans="1:9" s="43" customFormat="1" ht="22.5" customHeight="1">
      <c r="A10" s="59" t="s">
        <v>564</v>
      </c>
      <c r="B10" s="144">
        <v>13</v>
      </c>
      <c r="C10" s="144">
        <v>1260</v>
      </c>
      <c r="D10" s="144">
        <v>1390</v>
      </c>
      <c r="E10" s="144">
        <v>594</v>
      </c>
      <c r="F10" s="144">
        <v>273</v>
      </c>
      <c r="G10" s="144">
        <v>523</v>
      </c>
      <c r="H10" s="144">
        <v>151</v>
      </c>
      <c r="I10" s="144">
        <v>79</v>
      </c>
    </row>
    <row r="11" spans="1:9" s="43" customFormat="1" ht="22.5" customHeight="1">
      <c r="A11" s="59" t="s">
        <v>612</v>
      </c>
      <c r="B11" s="144">
        <v>14</v>
      </c>
      <c r="C11" s="144">
        <v>1350</v>
      </c>
      <c r="D11" s="144">
        <v>1503</v>
      </c>
      <c r="E11" s="144">
        <v>656</v>
      </c>
      <c r="F11" s="144">
        <v>265</v>
      </c>
      <c r="G11" s="144">
        <v>582</v>
      </c>
      <c r="H11" s="144">
        <v>179</v>
      </c>
      <c r="I11" s="144">
        <v>83</v>
      </c>
    </row>
    <row r="12" spans="1:9" s="43" customFormat="1" ht="12.75" customHeight="1">
      <c r="A12" s="110" t="s">
        <v>398</v>
      </c>
      <c r="B12" s="249"/>
      <c r="C12" s="145"/>
      <c r="D12" s="145"/>
      <c r="E12" s="145"/>
      <c r="F12" s="145"/>
      <c r="G12" s="145"/>
      <c r="H12" s="145"/>
      <c r="I12" s="146"/>
    </row>
    <row r="13" spans="1:9" s="43" customFormat="1" ht="22.5" customHeight="1">
      <c r="A13" s="111" t="s">
        <v>486</v>
      </c>
      <c r="B13" s="247">
        <v>1</v>
      </c>
      <c r="C13" s="247">
        <v>120</v>
      </c>
      <c r="D13" s="247">
        <f aca="true" t="shared" si="0" ref="D13:D25">+SUM(E13:G13)</f>
        <v>127</v>
      </c>
      <c r="E13" s="247">
        <f>10+18+23</f>
        <v>51</v>
      </c>
      <c r="F13" s="247">
        <v>24</v>
      </c>
      <c r="G13" s="247">
        <f>27+25</f>
        <v>52</v>
      </c>
      <c r="H13" s="247">
        <v>11</v>
      </c>
      <c r="I13" s="247">
        <v>8</v>
      </c>
    </row>
    <row r="14" spans="1:9" s="43" customFormat="1" ht="22.5" customHeight="1">
      <c r="A14" s="111" t="s">
        <v>487</v>
      </c>
      <c r="B14" s="247">
        <v>1</v>
      </c>
      <c r="C14" s="247">
        <v>120</v>
      </c>
      <c r="D14" s="247">
        <f t="shared" si="0"/>
        <v>135</v>
      </c>
      <c r="E14" s="247">
        <f>12+20+24</f>
        <v>56</v>
      </c>
      <c r="F14" s="247">
        <v>23</v>
      </c>
      <c r="G14" s="247">
        <f>28+28</f>
        <v>56</v>
      </c>
      <c r="H14" s="247">
        <v>9</v>
      </c>
      <c r="I14" s="247">
        <v>6</v>
      </c>
    </row>
    <row r="15" spans="1:9" s="43" customFormat="1" ht="22.5" customHeight="1">
      <c r="A15" s="111" t="s">
        <v>488</v>
      </c>
      <c r="B15" s="247">
        <v>1</v>
      </c>
      <c r="C15" s="247">
        <v>90</v>
      </c>
      <c r="D15" s="247">
        <f t="shared" si="0"/>
        <v>99</v>
      </c>
      <c r="E15" s="247">
        <f>9+10+12</f>
        <v>31</v>
      </c>
      <c r="F15" s="247">
        <v>19</v>
      </c>
      <c r="G15" s="247">
        <f>25+24</f>
        <v>49</v>
      </c>
      <c r="H15" s="247">
        <v>7</v>
      </c>
      <c r="I15" s="247">
        <v>4</v>
      </c>
    </row>
    <row r="16" spans="1:9" s="43" customFormat="1" ht="22.5" customHeight="1">
      <c r="A16" s="111" t="s">
        <v>489</v>
      </c>
      <c r="B16" s="247">
        <v>1</v>
      </c>
      <c r="C16" s="247">
        <v>90</v>
      </c>
      <c r="D16" s="247">
        <f t="shared" si="0"/>
        <v>94</v>
      </c>
      <c r="E16" s="247">
        <f>11+16+17</f>
        <v>44</v>
      </c>
      <c r="F16" s="247">
        <v>15</v>
      </c>
      <c r="G16" s="247">
        <f>19+16</f>
        <v>35</v>
      </c>
      <c r="H16" s="247">
        <v>10</v>
      </c>
      <c r="I16" s="247">
        <v>6</v>
      </c>
    </row>
    <row r="17" spans="1:9" s="43" customFormat="1" ht="22.5" customHeight="1">
      <c r="A17" s="111" t="s">
        <v>490</v>
      </c>
      <c r="B17" s="247">
        <v>1</v>
      </c>
      <c r="C17" s="247">
        <v>180</v>
      </c>
      <c r="D17" s="247">
        <f t="shared" si="0"/>
        <v>198</v>
      </c>
      <c r="E17" s="247">
        <f>20+30+36</f>
        <v>86</v>
      </c>
      <c r="F17" s="247">
        <v>38</v>
      </c>
      <c r="G17" s="247">
        <f>38+36</f>
        <v>74</v>
      </c>
      <c r="H17" s="247">
        <v>13</v>
      </c>
      <c r="I17" s="247">
        <v>7</v>
      </c>
    </row>
    <row r="18" spans="1:9" s="43" customFormat="1" ht="22.5" customHeight="1">
      <c r="A18" s="111" t="s">
        <v>491</v>
      </c>
      <c r="B18" s="247">
        <v>1</v>
      </c>
      <c r="C18" s="250">
        <v>150</v>
      </c>
      <c r="D18" s="247">
        <f t="shared" si="0"/>
        <v>170</v>
      </c>
      <c r="E18" s="247">
        <f>12+28+30</f>
        <v>70</v>
      </c>
      <c r="F18" s="247">
        <v>27</v>
      </c>
      <c r="G18" s="247">
        <f>37+36</f>
        <v>73</v>
      </c>
      <c r="H18" s="247">
        <v>26</v>
      </c>
      <c r="I18" s="247">
        <v>8</v>
      </c>
    </row>
    <row r="19" spans="1:9" s="43" customFormat="1" ht="22.5" customHeight="1">
      <c r="A19" s="111" t="s">
        <v>492</v>
      </c>
      <c r="B19" s="247">
        <v>1</v>
      </c>
      <c r="C19" s="247">
        <v>120</v>
      </c>
      <c r="D19" s="247">
        <f t="shared" si="0"/>
        <v>140</v>
      </c>
      <c r="E19" s="247">
        <f>14+21+23</f>
        <v>58</v>
      </c>
      <c r="F19" s="247">
        <v>25</v>
      </c>
      <c r="G19" s="247">
        <f>27+30</f>
        <v>57</v>
      </c>
      <c r="H19" s="247">
        <v>20</v>
      </c>
      <c r="I19" s="247">
        <v>8</v>
      </c>
    </row>
    <row r="20" spans="1:9" s="43" customFormat="1" ht="22.5" customHeight="1">
      <c r="A20" s="111" t="s">
        <v>493</v>
      </c>
      <c r="B20" s="247">
        <v>1</v>
      </c>
      <c r="C20" s="247">
        <v>120</v>
      </c>
      <c r="D20" s="247">
        <f t="shared" si="0"/>
        <v>141</v>
      </c>
      <c r="E20" s="247">
        <f>15+21+24</f>
        <v>60</v>
      </c>
      <c r="F20" s="247">
        <v>26</v>
      </c>
      <c r="G20" s="247">
        <f>29+26</f>
        <v>55</v>
      </c>
      <c r="H20" s="247">
        <v>25</v>
      </c>
      <c r="I20" s="247">
        <v>9</v>
      </c>
    </row>
    <row r="21" spans="1:9" s="43" customFormat="1" ht="22.5" customHeight="1">
      <c r="A21" s="111" t="s">
        <v>494</v>
      </c>
      <c r="B21" s="247">
        <v>1</v>
      </c>
      <c r="C21" s="247">
        <v>60</v>
      </c>
      <c r="D21" s="247">
        <f t="shared" si="0"/>
        <v>58</v>
      </c>
      <c r="E21" s="247">
        <f>12+15+18</f>
        <v>45</v>
      </c>
      <c r="F21" s="317">
        <v>13</v>
      </c>
      <c r="G21" s="317" t="s">
        <v>651</v>
      </c>
      <c r="H21" s="247">
        <v>16</v>
      </c>
      <c r="I21" s="247">
        <v>6</v>
      </c>
    </row>
    <row r="22" spans="1:9" s="43" customFormat="1" ht="22.5" customHeight="1">
      <c r="A22" s="111" t="s">
        <v>495</v>
      </c>
      <c r="B22" s="247">
        <v>1</v>
      </c>
      <c r="C22" s="247">
        <v>15</v>
      </c>
      <c r="D22" s="247">
        <f t="shared" si="0"/>
        <v>25</v>
      </c>
      <c r="E22" s="247">
        <f>4+10+11</f>
        <v>25</v>
      </c>
      <c r="F22" s="317" t="s">
        <v>651</v>
      </c>
      <c r="G22" s="317" t="s">
        <v>651</v>
      </c>
      <c r="H22" s="247">
        <v>2</v>
      </c>
      <c r="I22" s="247">
        <v>1</v>
      </c>
    </row>
    <row r="23" spans="1:9" s="43" customFormat="1" ht="22.5" customHeight="1">
      <c r="A23" s="111" t="s">
        <v>496</v>
      </c>
      <c r="B23" s="247">
        <v>1</v>
      </c>
      <c r="C23" s="247">
        <v>15</v>
      </c>
      <c r="D23" s="247">
        <f t="shared" si="0"/>
        <v>30</v>
      </c>
      <c r="E23" s="247">
        <f>5+5+6</f>
        <v>16</v>
      </c>
      <c r="F23" s="247">
        <v>4</v>
      </c>
      <c r="G23" s="247">
        <f>5+5</f>
        <v>10</v>
      </c>
      <c r="H23" s="247">
        <v>2</v>
      </c>
      <c r="I23" s="247">
        <v>1</v>
      </c>
    </row>
    <row r="24" spans="1:9" s="43" customFormat="1" ht="22.5" customHeight="1">
      <c r="A24" s="111" t="s">
        <v>497</v>
      </c>
      <c r="B24" s="247">
        <v>1</v>
      </c>
      <c r="C24" s="247">
        <v>120</v>
      </c>
      <c r="D24" s="247">
        <f t="shared" si="0"/>
        <v>138</v>
      </c>
      <c r="E24" s="247">
        <f>18+19+21</f>
        <v>58</v>
      </c>
      <c r="F24" s="247">
        <v>22</v>
      </c>
      <c r="G24" s="247">
        <f>30+28</f>
        <v>58</v>
      </c>
      <c r="H24" s="247">
        <v>23</v>
      </c>
      <c r="I24" s="247">
        <v>8</v>
      </c>
    </row>
    <row r="25" spans="1:9" s="43" customFormat="1" ht="22.5" customHeight="1">
      <c r="A25" s="111" t="s">
        <v>565</v>
      </c>
      <c r="B25" s="247">
        <v>1</v>
      </c>
      <c r="C25" s="247">
        <v>60</v>
      </c>
      <c r="D25" s="247">
        <f t="shared" si="0"/>
        <v>58</v>
      </c>
      <c r="E25" s="247">
        <f>6+8+10</f>
        <v>24</v>
      </c>
      <c r="F25" s="247">
        <v>10</v>
      </c>
      <c r="G25" s="247">
        <f>12+12</f>
        <v>24</v>
      </c>
      <c r="H25" s="247">
        <v>6</v>
      </c>
      <c r="I25" s="247">
        <v>6</v>
      </c>
    </row>
    <row r="26" spans="1:9" ht="18" customHeight="1">
      <c r="A26" s="246" t="s">
        <v>650</v>
      </c>
      <c r="B26" s="247">
        <v>1</v>
      </c>
      <c r="C26" s="247">
        <v>90</v>
      </c>
      <c r="D26" s="247">
        <f>+SUM(E26:G26)</f>
        <v>90</v>
      </c>
      <c r="E26" s="247">
        <f>6+12+14</f>
        <v>32</v>
      </c>
      <c r="F26" s="247">
        <v>19</v>
      </c>
      <c r="G26" s="247">
        <f>21+18</f>
        <v>39</v>
      </c>
      <c r="H26" s="247">
        <v>9</v>
      </c>
      <c r="I26" s="247">
        <v>5</v>
      </c>
    </row>
    <row r="27" spans="1:9" s="43" customFormat="1" ht="17.25" customHeight="1">
      <c r="A27" s="43" t="s">
        <v>561</v>
      </c>
      <c r="C27" s="43" t="s">
        <v>396</v>
      </c>
      <c r="D27" s="43" t="s">
        <v>396</v>
      </c>
      <c r="E27" s="43" t="s">
        <v>396</v>
      </c>
      <c r="F27" s="43" t="s">
        <v>430</v>
      </c>
      <c r="G27" s="43" t="s">
        <v>396</v>
      </c>
      <c r="H27" s="43" t="s">
        <v>396</v>
      </c>
      <c r="I27" s="43" t="s">
        <v>396</v>
      </c>
    </row>
    <row r="28" spans="1:9" ht="17.25" customHeight="1">
      <c r="A28" s="43" t="s">
        <v>507</v>
      </c>
      <c r="B28" s="251"/>
      <c r="C28" s="251"/>
      <c r="D28" s="251"/>
      <c r="E28" s="251"/>
      <c r="F28" s="251"/>
      <c r="G28" s="251"/>
      <c r="H28" s="251"/>
      <c r="I28" s="251"/>
    </row>
    <row r="29" ht="17.25" customHeight="1">
      <c r="A29" s="43" t="s">
        <v>397</v>
      </c>
    </row>
  </sheetData>
  <sheetProtection/>
  <mergeCells count="6">
    <mergeCell ref="A2:I2"/>
    <mergeCell ref="H5:I5"/>
    <mergeCell ref="A5:A6"/>
    <mergeCell ref="B5:B6"/>
    <mergeCell ref="C5:C6"/>
    <mergeCell ref="D5:G5"/>
  </mergeCells>
  <printOptions horizontalCentered="1"/>
  <pageMargins left="0.5905511811023623" right="0.5905511811023623" top="0.3937007874015748" bottom="0.28" header="0.31496062992125984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1" ht="18" customHeight="1">
      <c r="A1" s="2" t="s">
        <v>398</v>
      </c>
    </row>
    <row r="2" spans="1:51" ht="24" customHeight="1">
      <c r="A2" s="331" t="s">
        <v>39</v>
      </c>
      <c r="B2" s="332"/>
      <c r="C2" s="332"/>
      <c r="D2" s="332"/>
      <c r="E2" s="332"/>
      <c r="F2" s="332"/>
      <c r="G2" s="15"/>
      <c r="H2" s="15"/>
      <c r="I2" s="15"/>
      <c r="J2" s="15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8" customHeight="1">
      <c r="A3" s="29" t="s">
        <v>498</v>
      </c>
      <c r="B3" s="29"/>
      <c r="C3" s="29"/>
      <c r="D3" s="29"/>
      <c r="E3" s="29"/>
      <c r="F3" s="29"/>
      <c r="G3" s="31"/>
      <c r="H3" s="31"/>
      <c r="I3" s="31"/>
      <c r="J3" s="31"/>
      <c r="K3" s="31"/>
      <c r="L3" s="3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8" customHeight="1">
      <c r="A4" s="28" t="s">
        <v>522</v>
      </c>
      <c r="B4" s="28"/>
      <c r="C4" s="28"/>
      <c r="D4" s="28"/>
      <c r="E4" s="28"/>
      <c r="F4" s="150"/>
      <c r="G4" s="31"/>
      <c r="H4" s="31"/>
      <c r="I4" s="31"/>
      <c r="J4" s="3"/>
      <c r="K4" s="31"/>
      <c r="L4" s="3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48" ht="24" customHeight="1" thickBot="1">
      <c r="A5" s="66" t="s">
        <v>327</v>
      </c>
      <c r="B5" s="66" t="s">
        <v>558</v>
      </c>
      <c r="C5" s="66" t="s">
        <v>510</v>
      </c>
      <c r="D5" s="66" t="s">
        <v>523</v>
      </c>
      <c r="E5" s="66" t="s">
        <v>559</v>
      </c>
      <c r="F5" s="172" t="s">
        <v>596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51" ht="18" customHeight="1" thickTop="1">
      <c r="A6" s="116"/>
      <c r="B6" s="333" t="s">
        <v>328</v>
      </c>
      <c r="C6" s="333"/>
      <c r="D6" s="333"/>
      <c r="E6" s="333"/>
      <c r="F6" s="334"/>
      <c r="G6" s="29"/>
      <c r="H6" s="3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48" ht="18" customHeight="1">
      <c r="A7" s="95" t="s">
        <v>137</v>
      </c>
      <c r="B7" s="91">
        <v>6917</v>
      </c>
      <c r="C7" s="91">
        <v>6866</v>
      </c>
      <c r="D7" s="91">
        <v>6953</v>
      </c>
      <c r="E7" s="91">
        <v>5289</v>
      </c>
      <c r="F7" s="91">
        <v>7171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8" customHeight="1">
      <c r="A8" s="95" t="s">
        <v>138</v>
      </c>
      <c r="B8" s="91">
        <v>13</v>
      </c>
      <c r="C8" s="91">
        <v>6</v>
      </c>
      <c r="D8" s="91">
        <v>6</v>
      </c>
      <c r="E8" s="91">
        <v>9</v>
      </c>
      <c r="F8" s="91">
        <v>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6" ht="18" customHeight="1">
      <c r="A9" s="95" t="s">
        <v>139</v>
      </c>
      <c r="B9" s="112">
        <v>0</v>
      </c>
      <c r="C9" s="112">
        <v>0</v>
      </c>
      <c r="D9" s="112">
        <v>0</v>
      </c>
      <c r="E9" s="167">
        <v>1</v>
      </c>
      <c r="F9" s="112">
        <v>0</v>
      </c>
    </row>
    <row r="10" spans="1:6" ht="18" customHeight="1">
      <c r="A10" s="95" t="s">
        <v>499</v>
      </c>
      <c r="B10" s="91">
        <v>12</v>
      </c>
      <c r="C10" s="91">
        <v>6</v>
      </c>
      <c r="D10" s="91">
        <v>5</v>
      </c>
      <c r="E10" s="91">
        <v>6</v>
      </c>
      <c r="F10" s="91">
        <v>5</v>
      </c>
    </row>
    <row r="11" spans="1:6" ht="18" customHeight="1">
      <c r="A11" s="95" t="s">
        <v>500</v>
      </c>
      <c r="B11" s="91">
        <v>3</v>
      </c>
      <c r="C11" s="112">
        <v>0</v>
      </c>
      <c r="D11" s="112">
        <v>0</v>
      </c>
      <c r="E11" s="167">
        <v>1</v>
      </c>
      <c r="F11" s="167">
        <v>1</v>
      </c>
    </row>
    <row r="12" spans="1:6" ht="18" customHeight="1">
      <c r="A12" s="95" t="s">
        <v>140</v>
      </c>
      <c r="B12" s="112">
        <v>0</v>
      </c>
      <c r="C12" s="112">
        <v>0</v>
      </c>
      <c r="D12" s="112">
        <v>0</v>
      </c>
      <c r="E12" s="167">
        <v>1</v>
      </c>
      <c r="F12" s="112">
        <v>0</v>
      </c>
    </row>
    <row r="13" spans="1:6" ht="18" customHeight="1">
      <c r="A13" s="95" t="s">
        <v>141</v>
      </c>
      <c r="B13" s="91">
        <v>27</v>
      </c>
      <c r="C13" s="91">
        <v>24</v>
      </c>
      <c r="D13" s="91">
        <v>24</v>
      </c>
      <c r="E13" s="91">
        <v>21</v>
      </c>
      <c r="F13" s="91">
        <v>22</v>
      </c>
    </row>
    <row r="14" spans="1:6" ht="18" customHeight="1">
      <c r="A14" s="95" t="s">
        <v>142</v>
      </c>
      <c r="B14" s="91">
        <v>2</v>
      </c>
      <c r="C14" s="91">
        <v>1</v>
      </c>
      <c r="D14" s="91">
        <v>5</v>
      </c>
      <c r="E14" s="91">
        <v>3</v>
      </c>
      <c r="F14" s="91">
        <v>125</v>
      </c>
    </row>
    <row r="15" spans="1:8" ht="18" customHeight="1">
      <c r="A15" s="116"/>
      <c r="B15" s="335" t="s">
        <v>329</v>
      </c>
      <c r="C15" s="335"/>
      <c r="D15" s="335"/>
      <c r="E15" s="335"/>
      <c r="F15" s="336"/>
      <c r="G15" s="29"/>
      <c r="H15" s="29"/>
    </row>
    <row r="16" spans="1:6" ht="18" customHeight="1">
      <c r="A16" s="95" t="s">
        <v>137</v>
      </c>
      <c r="B16" s="91">
        <v>6853</v>
      </c>
      <c r="C16" s="91">
        <v>6442</v>
      </c>
      <c r="D16" s="91">
        <v>6549</v>
      </c>
      <c r="E16" s="91">
        <v>6210</v>
      </c>
      <c r="F16" s="91">
        <v>6220</v>
      </c>
    </row>
    <row r="17" spans="1:6" ht="18" customHeight="1">
      <c r="A17" s="95" t="s">
        <v>501</v>
      </c>
      <c r="B17" s="91">
        <v>109</v>
      </c>
      <c r="C17" s="91">
        <v>114</v>
      </c>
      <c r="D17" s="91">
        <v>112</v>
      </c>
      <c r="E17" s="91">
        <v>120</v>
      </c>
      <c r="F17" s="91">
        <v>101</v>
      </c>
    </row>
    <row r="18" spans="1:6" ht="18" customHeight="1">
      <c r="A18" s="95" t="s">
        <v>502</v>
      </c>
      <c r="B18" s="91">
        <v>44</v>
      </c>
      <c r="C18" s="91">
        <v>64</v>
      </c>
      <c r="D18" s="91">
        <v>49</v>
      </c>
      <c r="E18" s="91">
        <v>53</v>
      </c>
      <c r="F18" s="91">
        <v>42</v>
      </c>
    </row>
    <row r="19" spans="1:6" ht="18" customHeight="1">
      <c r="A19" s="95" t="s">
        <v>143</v>
      </c>
      <c r="B19" s="91">
        <v>399</v>
      </c>
      <c r="C19" s="91">
        <v>364</v>
      </c>
      <c r="D19" s="91">
        <v>457</v>
      </c>
      <c r="E19" s="91">
        <v>458</v>
      </c>
      <c r="F19" s="91">
        <v>429</v>
      </c>
    </row>
    <row r="20" spans="1:12" ht="18" customHeight="1">
      <c r="A20" s="29" t="s">
        <v>153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8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8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</sheetData>
  <sheetProtection/>
  <mergeCells count="3">
    <mergeCell ref="A2:F2"/>
    <mergeCell ref="B6:F6"/>
    <mergeCell ref="B15:F1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1" ht="18" customHeight="1">
      <c r="A1" s="2" t="s">
        <v>398</v>
      </c>
    </row>
    <row r="2" spans="1:33" ht="24" customHeight="1">
      <c r="A2" s="331" t="s">
        <v>40</v>
      </c>
      <c r="B2" s="331"/>
      <c r="C2" s="331"/>
      <c r="D2" s="331"/>
      <c r="E2" s="331"/>
      <c r="F2" s="331"/>
      <c r="G2" s="331"/>
      <c r="H2" s="33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1:35" ht="18" customHeight="1">
      <c r="A4" s="28" t="s">
        <v>320</v>
      </c>
      <c r="B4" s="28"/>
      <c r="C4" s="28"/>
      <c r="D4" s="28"/>
      <c r="E4" s="28"/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44.25" customHeight="1" thickBot="1">
      <c r="A5" s="66" t="s">
        <v>208</v>
      </c>
      <c r="B5" s="67" t="s">
        <v>144</v>
      </c>
      <c r="C5" s="67" t="s">
        <v>145</v>
      </c>
      <c r="D5" s="67" t="s">
        <v>146</v>
      </c>
      <c r="E5" s="67" t="s">
        <v>154</v>
      </c>
      <c r="F5" s="67" t="s">
        <v>147</v>
      </c>
      <c r="G5" s="67" t="s">
        <v>148</v>
      </c>
      <c r="H5" s="67" t="s">
        <v>149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2.5" customHeight="1" thickTop="1">
      <c r="A6" s="184" t="s">
        <v>594</v>
      </c>
      <c r="B6" s="79">
        <v>13747</v>
      </c>
      <c r="C6" s="79">
        <v>13219</v>
      </c>
      <c r="D6" s="79">
        <v>11506</v>
      </c>
      <c r="E6" s="79">
        <v>51801</v>
      </c>
      <c r="F6" s="79">
        <v>1326121</v>
      </c>
      <c r="G6" s="79">
        <v>7217292</v>
      </c>
      <c r="H6" s="79">
        <v>9574</v>
      </c>
      <c r="I6" s="19"/>
      <c r="J6" s="19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2.5" customHeight="1">
      <c r="A7" s="59" t="s">
        <v>555</v>
      </c>
      <c r="B7" s="79">
        <v>13554</v>
      </c>
      <c r="C7" s="79">
        <v>13114</v>
      </c>
      <c r="D7" s="79">
        <v>11038</v>
      </c>
      <c r="E7" s="79">
        <v>47085</v>
      </c>
      <c r="F7" s="79">
        <v>1206477</v>
      </c>
      <c r="G7" s="79">
        <v>6390205</v>
      </c>
      <c r="H7" s="79">
        <v>8804</v>
      </c>
      <c r="I7" s="18"/>
      <c r="J7" s="18"/>
      <c r="K7" s="1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2.5" customHeight="1">
      <c r="A8" s="59" t="s">
        <v>556</v>
      </c>
      <c r="B8" s="79">
        <v>12539</v>
      </c>
      <c r="C8" s="79">
        <v>12422</v>
      </c>
      <c r="D8" s="79">
        <v>10445</v>
      </c>
      <c r="E8" s="79">
        <v>44302</v>
      </c>
      <c r="F8" s="79">
        <v>1121739</v>
      </c>
      <c r="G8" s="79">
        <v>5866941</v>
      </c>
      <c r="H8" s="79">
        <v>8194</v>
      </c>
      <c r="I8" s="18"/>
      <c r="J8" s="18"/>
      <c r="K8" s="1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22.5" customHeight="1">
      <c r="A9" s="59" t="s">
        <v>557</v>
      </c>
      <c r="B9" s="79">
        <v>12127</v>
      </c>
      <c r="C9" s="79">
        <v>11612</v>
      </c>
      <c r="D9" s="79">
        <v>9955</v>
      </c>
      <c r="E9" s="79">
        <v>42210</v>
      </c>
      <c r="F9" s="79">
        <v>1049531</v>
      </c>
      <c r="G9" s="79">
        <v>5644972</v>
      </c>
      <c r="H9" s="79">
        <v>7871</v>
      </c>
      <c r="I9" s="18"/>
      <c r="J9" s="18"/>
      <c r="K9" s="1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2.5" customHeight="1">
      <c r="A10" s="59" t="s">
        <v>595</v>
      </c>
      <c r="B10" s="79">
        <v>13202</v>
      </c>
      <c r="C10" s="79">
        <v>12244</v>
      </c>
      <c r="D10" s="79">
        <v>10368</v>
      </c>
      <c r="E10" s="79">
        <v>3517</v>
      </c>
      <c r="F10" s="79">
        <v>1068312</v>
      </c>
      <c r="G10" s="79">
        <v>5720151</v>
      </c>
      <c r="H10" s="79">
        <v>7537</v>
      </c>
      <c r="I10" s="18"/>
      <c r="J10" s="18"/>
      <c r="K10" s="1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2.5" customHeight="1">
      <c r="A11" s="29" t="s">
        <v>150</v>
      </c>
      <c r="B11" s="29"/>
      <c r="C11" s="29"/>
      <c r="D11" s="29"/>
      <c r="E11" s="29"/>
      <c r="F11" s="29"/>
      <c r="G11" s="29"/>
      <c r="H11" s="2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8" ht="22.5" customHeight="1">
      <c r="A12" s="29" t="s">
        <v>152</v>
      </c>
      <c r="B12" s="29"/>
      <c r="C12" s="29"/>
      <c r="D12" s="29"/>
      <c r="E12" s="29"/>
      <c r="F12" s="29"/>
      <c r="G12" s="29"/>
      <c r="H12" s="29"/>
    </row>
    <row r="13" spans="1:8" ht="22.5" customHeight="1">
      <c r="A13" s="29" t="s">
        <v>153</v>
      </c>
      <c r="B13" s="29"/>
      <c r="C13" s="29"/>
      <c r="D13" s="29"/>
      <c r="E13" s="29"/>
      <c r="F13" s="29"/>
      <c r="G13" s="29"/>
      <c r="H13" s="29"/>
    </row>
    <row r="14" spans="1:8" ht="18" customHeight="1">
      <c r="A14" s="29"/>
      <c r="B14" s="29"/>
      <c r="C14" s="29"/>
      <c r="D14" s="29"/>
      <c r="E14" s="29"/>
      <c r="F14" s="29"/>
      <c r="G14" s="29"/>
      <c r="H14" s="29"/>
    </row>
  </sheetData>
  <sheetProtection/>
  <mergeCells count="1"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1" ht="18" customHeight="1">
      <c r="A1" s="2" t="s">
        <v>398</v>
      </c>
    </row>
    <row r="2" spans="1:33" ht="24" customHeight="1">
      <c r="A2" s="331" t="s">
        <v>41</v>
      </c>
      <c r="B2" s="331"/>
      <c r="C2" s="331"/>
      <c r="D2" s="331"/>
      <c r="E2" s="331"/>
      <c r="F2" s="331"/>
      <c r="G2" s="33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1:8" ht="18" customHeight="1">
      <c r="A4" s="28" t="s">
        <v>320</v>
      </c>
      <c r="B4" s="28"/>
      <c r="C4" s="28"/>
      <c r="D4" s="28"/>
      <c r="E4" s="31"/>
      <c r="F4" s="28"/>
      <c r="G4" s="31"/>
      <c r="H4" s="29"/>
    </row>
    <row r="5" spans="1:8" ht="8.25" customHeight="1">
      <c r="A5" s="339" t="s">
        <v>208</v>
      </c>
      <c r="B5" s="341" t="s">
        <v>155</v>
      </c>
      <c r="C5" s="341" t="s">
        <v>156</v>
      </c>
      <c r="D5" s="337" t="s">
        <v>157</v>
      </c>
      <c r="E5" s="151"/>
      <c r="F5" s="337" t="s">
        <v>158</v>
      </c>
      <c r="G5" s="135"/>
      <c r="H5" s="29"/>
    </row>
    <row r="6" spans="1:8" ht="27" customHeight="1" thickBot="1">
      <c r="A6" s="340"/>
      <c r="B6" s="338"/>
      <c r="C6" s="338"/>
      <c r="D6" s="338"/>
      <c r="E6" s="147" t="s">
        <v>321</v>
      </c>
      <c r="F6" s="338"/>
      <c r="G6" s="149" t="s">
        <v>321</v>
      </c>
      <c r="H6" s="29"/>
    </row>
    <row r="7" spans="1:8" ht="22.5" customHeight="1" thickTop="1">
      <c r="A7" s="184" t="s">
        <v>594</v>
      </c>
      <c r="B7" s="79">
        <v>358</v>
      </c>
      <c r="C7" s="79">
        <v>45456</v>
      </c>
      <c r="D7" s="79">
        <v>3295</v>
      </c>
      <c r="E7" s="79">
        <v>1276</v>
      </c>
      <c r="F7" s="79">
        <v>192799</v>
      </c>
      <c r="G7" s="79">
        <v>96900</v>
      </c>
      <c r="H7" s="29"/>
    </row>
    <row r="8" spans="1:8" ht="22.5" customHeight="1">
      <c r="A8" s="59" t="s">
        <v>555</v>
      </c>
      <c r="B8" s="79">
        <v>263</v>
      </c>
      <c r="C8" s="79">
        <v>34699</v>
      </c>
      <c r="D8" s="79">
        <v>2412</v>
      </c>
      <c r="E8" s="79">
        <v>1102</v>
      </c>
      <c r="F8" s="79">
        <v>143684</v>
      </c>
      <c r="G8" s="79">
        <v>82222</v>
      </c>
      <c r="H8" s="29"/>
    </row>
    <row r="9" spans="1:8" ht="22.5" customHeight="1">
      <c r="A9" s="59" t="s">
        <v>556</v>
      </c>
      <c r="B9" s="79">
        <v>224</v>
      </c>
      <c r="C9" s="79">
        <v>29522</v>
      </c>
      <c r="D9" s="79">
        <v>2120</v>
      </c>
      <c r="E9" s="79">
        <v>996</v>
      </c>
      <c r="F9" s="79">
        <v>122009</v>
      </c>
      <c r="G9" s="79">
        <v>71422</v>
      </c>
      <c r="H9" s="29"/>
    </row>
    <row r="10" spans="1:8" ht="22.5" customHeight="1">
      <c r="A10" s="59" t="s">
        <v>557</v>
      </c>
      <c r="B10" s="79">
        <v>193</v>
      </c>
      <c r="C10" s="79">
        <v>26838</v>
      </c>
      <c r="D10" s="79">
        <v>1900</v>
      </c>
      <c r="E10" s="79">
        <v>993</v>
      </c>
      <c r="F10" s="79">
        <v>110667</v>
      </c>
      <c r="G10" s="79">
        <v>69892</v>
      </c>
      <c r="H10" s="29"/>
    </row>
    <row r="11" spans="1:8" ht="22.5" customHeight="1">
      <c r="A11" s="59" t="s">
        <v>595</v>
      </c>
      <c r="B11" s="79">
        <v>168</v>
      </c>
      <c r="C11" s="79">
        <v>21245</v>
      </c>
      <c r="D11" s="79">
        <v>1555</v>
      </c>
      <c r="E11" s="79">
        <v>980</v>
      </c>
      <c r="F11" s="79">
        <v>94111</v>
      </c>
      <c r="G11" s="79">
        <v>68040</v>
      </c>
      <c r="H11" s="29"/>
    </row>
    <row r="12" spans="1:8" ht="22.5" customHeight="1">
      <c r="A12" s="29" t="s">
        <v>159</v>
      </c>
      <c r="B12" s="29"/>
      <c r="C12" s="29"/>
      <c r="D12" s="29"/>
      <c r="E12" s="29"/>
      <c r="F12" s="29"/>
      <c r="G12" s="29"/>
      <c r="H12" s="29"/>
    </row>
    <row r="13" spans="1:8" ht="22.5" customHeight="1">
      <c r="A13" s="29" t="s">
        <v>151</v>
      </c>
      <c r="B13" s="29"/>
      <c r="C13" s="29"/>
      <c r="D13" s="29"/>
      <c r="E13" s="29"/>
      <c r="F13" s="29"/>
      <c r="G13" s="29"/>
      <c r="H13" s="29"/>
    </row>
    <row r="14" ht="22.5" customHeight="1">
      <c r="A14" s="29" t="s">
        <v>153</v>
      </c>
    </row>
  </sheetData>
  <sheetProtection/>
  <mergeCells count="6">
    <mergeCell ref="F5:F6"/>
    <mergeCell ref="A2:G2"/>
    <mergeCell ref="A5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 t="s">
        <v>398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7" s="1" customFormat="1" ht="24" customHeight="1">
      <c r="A2" s="331" t="s">
        <v>42</v>
      </c>
      <c r="B2" s="331"/>
      <c r="C2" s="331"/>
      <c r="D2" s="331"/>
      <c r="E2" s="331"/>
      <c r="F2" s="331"/>
      <c r="G2" s="331"/>
    </row>
    <row r="4" spans="1:7" ht="18" customHeight="1">
      <c r="A4" s="8" t="s">
        <v>305</v>
      </c>
      <c r="B4" s="8"/>
      <c r="C4" s="8"/>
      <c r="D4" s="8"/>
      <c r="E4" s="8"/>
      <c r="F4" s="8"/>
      <c r="G4" s="8"/>
    </row>
    <row r="5" spans="1:7" ht="34.5" customHeight="1" thickBot="1">
      <c r="A5" s="62" t="s">
        <v>306</v>
      </c>
      <c r="B5" s="117" t="s">
        <v>171</v>
      </c>
      <c r="C5" s="60" t="s">
        <v>307</v>
      </c>
      <c r="D5" s="60" t="s">
        <v>308</v>
      </c>
      <c r="E5" s="60" t="s">
        <v>309</v>
      </c>
      <c r="F5" s="65" t="s">
        <v>160</v>
      </c>
      <c r="G5" s="62" t="s">
        <v>310</v>
      </c>
    </row>
    <row r="6" spans="1:7" ht="18" customHeight="1" thickTop="1">
      <c r="A6" s="116"/>
      <c r="B6" s="342" t="s">
        <v>311</v>
      </c>
      <c r="C6" s="333"/>
      <c r="D6" s="333"/>
      <c r="E6" s="333"/>
      <c r="F6" s="333"/>
      <c r="G6" s="334"/>
    </row>
    <row r="7" spans="1:8" ht="18" customHeight="1">
      <c r="A7" s="59" t="s">
        <v>597</v>
      </c>
      <c r="B7" s="118">
        <v>46</v>
      </c>
      <c r="C7" s="64">
        <v>30</v>
      </c>
      <c r="D7" s="64">
        <v>11</v>
      </c>
      <c r="E7" s="64">
        <v>3</v>
      </c>
      <c r="F7" s="63">
        <v>0</v>
      </c>
      <c r="G7" s="64">
        <v>2</v>
      </c>
      <c r="H7" s="3"/>
    </row>
    <row r="8" spans="1:8" ht="18" customHeight="1">
      <c r="A8" s="56" t="s">
        <v>524</v>
      </c>
      <c r="B8" s="118">
        <v>44</v>
      </c>
      <c r="C8" s="64">
        <v>28</v>
      </c>
      <c r="D8" s="64">
        <v>11</v>
      </c>
      <c r="E8" s="64">
        <v>3</v>
      </c>
      <c r="F8" s="63">
        <v>0</v>
      </c>
      <c r="G8" s="64">
        <v>2</v>
      </c>
      <c r="H8" s="3"/>
    </row>
    <row r="9" spans="1:8" ht="18" customHeight="1">
      <c r="A9" s="56" t="s">
        <v>525</v>
      </c>
      <c r="B9" s="118">
        <v>43</v>
      </c>
      <c r="C9" s="64">
        <v>28</v>
      </c>
      <c r="D9" s="64">
        <v>11</v>
      </c>
      <c r="E9" s="64">
        <v>3</v>
      </c>
      <c r="F9" s="63">
        <v>0</v>
      </c>
      <c r="G9" s="64">
        <v>1</v>
      </c>
      <c r="H9" s="3"/>
    </row>
    <row r="10" spans="1:8" ht="18" customHeight="1">
      <c r="A10" s="56" t="s">
        <v>547</v>
      </c>
      <c r="B10" s="118">
        <v>41</v>
      </c>
      <c r="C10" s="64">
        <v>26</v>
      </c>
      <c r="D10" s="64">
        <v>11</v>
      </c>
      <c r="E10" s="64">
        <v>3</v>
      </c>
      <c r="F10" s="63">
        <v>0</v>
      </c>
      <c r="G10" s="64">
        <v>1</v>
      </c>
      <c r="H10" s="3"/>
    </row>
    <row r="11" spans="1:8" ht="18" customHeight="1">
      <c r="A11" s="59" t="s">
        <v>598</v>
      </c>
      <c r="B11" s="118">
        <v>40</v>
      </c>
      <c r="C11" s="64">
        <v>26</v>
      </c>
      <c r="D11" s="64">
        <v>11</v>
      </c>
      <c r="E11" s="64">
        <v>2</v>
      </c>
      <c r="F11" s="63">
        <v>0</v>
      </c>
      <c r="G11" s="64">
        <v>1</v>
      </c>
      <c r="H11" s="3"/>
    </row>
    <row r="12" spans="1:8" s="21" customFormat="1" ht="18" customHeight="1">
      <c r="A12" s="119"/>
      <c r="B12" s="343" t="s">
        <v>312</v>
      </c>
      <c r="C12" s="335"/>
      <c r="D12" s="335"/>
      <c r="E12" s="335"/>
      <c r="F12" s="335"/>
      <c r="G12" s="336"/>
      <c r="H12" s="2"/>
    </row>
    <row r="13" spans="1:7" ht="18" customHeight="1">
      <c r="A13" s="59" t="s">
        <v>597</v>
      </c>
      <c r="B13" s="118">
        <v>8593</v>
      </c>
      <c r="C13" s="64">
        <v>6321</v>
      </c>
      <c r="D13" s="64">
        <v>779</v>
      </c>
      <c r="E13" s="64">
        <v>1375</v>
      </c>
      <c r="F13" s="63">
        <v>0</v>
      </c>
      <c r="G13" s="64">
        <v>118</v>
      </c>
    </row>
    <row r="14" spans="1:7" ht="18" customHeight="1">
      <c r="A14" s="56" t="s">
        <v>524</v>
      </c>
      <c r="B14" s="118">
        <v>8393</v>
      </c>
      <c r="C14" s="64">
        <v>6212</v>
      </c>
      <c r="D14" s="64">
        <v>742</v>
      </c>
      <c r="E14" s="64">
        <v>1334</v>
      </c>
      <c r="F14" s="63">
        <v>0</v>
      </c>
      <c r="G14" s="64">
        <v>105</v>
      </c>
    </row>
    <row r="15" spans="1:7" ht="18" customHeight="1">
      <c r="A15" s="56" t="s">
        <v>525</v>
      </c>
      <c r="B15" s="118">
        <v>8171</v>
      </c>
      <c r="C15" s="64">
        <v>6105</v>
      </c>
      <c r="D15" s="64">
        <v>735</v>
      </c>
      <c r="E15" s="64">
        <v>1264</v>
      </c>
      <c r="F15" s="63">
        <v>0</v>
      </c>
      <c r="G15" s="64">
        <v>67</v>
      </c>
    </row>
    <row r="16" spans="1:7" ht="18" customHeight="1">
      <c r="A16" s="56" t="s">
        <v>547</v>
      </c>
      <c r="B16" s="118">
        <v>7453</v>
      </c>
      <c r="C16" s="64">
        <v>5426</v>
      </c>
      <c r="D16" s="64">
        <v>712</v>
      </c>
      <c r="E16" s="64">
        <v>1248</v>
      </c>
      <c r="F16" s="63">
        <v>0</v>
      </c>
      <c r="G16" s="64">
        <v>67</v>
      </c>
    </row>
    <row r="17" spans="1:7" ht="18" customHeight="1">
      <c r="A17" s="59" t="s">
        <v>598</v>
      </c>
      <c r="B17" s="118">
        <v>7365</v>
      </c>
      <c r="C17" s="64">
        <v>5415</v>
      </c>
      <c r="D17" s="64">
        <v>693</v>
      </c>
      <c r="E17" s="64">
        <v>1193</v>
      </c>
      <c r="F17" s="63">
        <v>0</v>
      </c>
      <c r="G17" s="64">
        <v>64</v>
      </c>
    </row>
    <row r="18" spans="1:7" ht="18" customHeight="1">
      <c r="A18" s="8" t="s">
        <v>512</v>
      </c>
      <c r="B18" s="8"/>
      <c r="C18" s="8"/>
      <c r="D18" s="8"/>
      <c r="E18" s="13"/>
      <c r="F18" s="8"/>
      <c r="G18" s="8"/>
    </row>
    <row r="19" spans="1:7" ht="18" customHeight="1">
      <c r="A19" s="8"/>
      <c r="B19" s="8"/>
      <c r="C19" s="8"/>
      <c r="D19" s="8"/>
      <c r="E19" s="13"/>
      <c r="F19" s="8"/>
      <c r="G19" s="8"/>
    </row>
    <row r="20" ht="18" customHeight="1">
      <c r="E20" s="3"/>
    </row>
  </sheetData>
  <sheetProtection/>
  <mergeCells count="3">
    <mergeCell ref="A2:G2"/>
    <mergeCell ref="B6:G6"/>
    <mergeCell ref="B12:G12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 t="s">
        <v>398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8" s="1" customFormat="1" ht="24" customHeight="1">
      <c r="A2" s="331" t="s">
        <v>518</v>
      </c>
      <c r="B2" s="331"/>
      <c r="C2" s="331"/>
      <c r="D2" s="331"/>
      <c r="E2" s="331"/>
      <c r="F2" s="331"/>
      <c r="G2" s="331"/>
      <c r="H2" s="331"/>
    </row>
    <row r="3" spans="1:17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8" ht="27" customHeight="1" thickBot="1">
      <c r="A4" s="66" t="s">
        <v>313</v>
      </c>
      <c r="B4" s="81" t="s">
        <v>314</v>
      </c>
      <c r="C4" s="66" t="s">
        <v>315</v>
      </c>
      <c r="D4" s="66" t="s">
        <v>316</v>
      </c>
      <c r="E4" s="66" t="s">
        <v>317</v>
      </c>
      <c r="F4" s="66" t="s">
        <v>318</v>
      </c>
      <c r="G4" s="66" t="s">
        <v>319</v>
      </c>
      <c r="H4" s="81" t="s">
        <v>43</v>
      </c>
    </row>
    <row r="5" spans="1:8" ht="22.5" customHeight="1" thickTop="1">
      <c r="A5" s="116"/>
      <c r="B5" s="342" t="s">
        <v>311</v>
      </c>
      <c r="C5" s="333"/>
      <c r="D5" s="333"/>
      <c r="E5" s="333"/>
      <c r="F5" s="333"/>
      <c r="G5" s="333"/>
      <c r="H5" s="334"/>
    </row>
    <row r="6" spans="1:8" ht="22.5" customHeight="1">
      <c r="A6" s="59" t="s">
        <v>597</v>
      </c>
      <c r="B6" s="126">
        <v>46</v>
      </c>
      <c r="C6" s="79">
        <v>12</v>
      </c>
      <c r="D6" s="79">
        <v>17</v>
      </c>
      <c r="E6" s="79">
        <v>10</v>
      </c>
      <c r="F6" s="79">
        <v>1</v>
      </c>
      <c r="G6" s="79">
        <v>5</v>
      </c>
      <c r="H6" s="79">
        <v>1</v>
      </c>
    </row>
    <row r="7" spans="1:8" ht="22.5" customHeight="1">
      <c r="A7" s="56" t="s">
        <v>524</v>
      </c>
      <c r="B7" s="126">
        <v>44</v>
      </c>
      <c r="C7" s="79">
        <v>11</v>
      </c>
      <c r="D7" s="79">
        <v>15</v>
      </c>
      <c r="E7" s="79">
        <v>11</v>
      </c>
      <c r="F7" s="79">
        <v>1</v>
      </c>
      <c r="G7" s="79">
        <v>5</v>
      </c>
      <c r="H7" s="79">
        <v>1</v>
      </c>
    </row>
    <row r="8" spans="1:8" ht="22.5" customHeight="1">
      <c r="A8" s="56" t="s">
        <v>525</v>
      </c>
      <c r="B8" s="126">
        <v>43</v>
      </c>
      <c r="C8" s="79">
        <v>11</v>
      </c>
      <c r="D8" s="79">
        <v>15</v>
      </c>
      <c r="E8" s="79">
        <v>10</v>
      </c>
      <c r="F8" s="79">
        <v>1</v>
      </c>
      <c r="G8" s="79">
        <v>5</v>
      </c>
      <c r="H8" s="79">
        <v>1</v>
      </c>
    </row>
    <row r="9" spans="1:8" ht="22.5" customHeight="1">
      <c r="A9" s="56" t="s">
        <v>547</v>
      </c>
      <c r="B9" s="126">
        <v>41</v>
      </c>
      <c r="C9" s="79">
        <v>13</v>
      </c>
      <c r="D9" s="79">
        <v>12</v>
      </c>
      <c r="E9" s="79">
        <v>10</v>
      </c>
      <c r="F9" s="79">
        <v>1</v>
      </c>
      <c r="G9" s="79">
        <v>4</v>
      </c>
      <c r="H9" s="79">
        <v>1</v>
      </c>
    </row>
    <row r="10" spans="1:8" ht="22.5" customHeight="1">
      <c r="A10" s="59" t="s">
        <v>598</v>
      </c>
      <c r="B10" s="126">
        <v>40</v>
      </c>
      <c r="C10" s="79">
        <v>12</v>
      </c>
      <c r="D10" s="79">
        <v>13</v>
      </c>
      <c r="E10" s="79">
        <v>9</v>
      </c>
      <c r="F10" s="79">
        <v>1</v>
      </c>
      <c r="G10" s="79">
        <v>4</v>
      </c>
      <c r="H10" s="79">
        <v>1</v>
      </c>
    </row>
    <row r="11" spans="1:8" ht="22.5" customHeight="1">
      <c r="A11" s="116"/>
      <c r="B11" s="343" t="s">
        <v>312</v>
      </c>
      <c r="C11" s="335"/>
      <c r="D11" s="335"/>
      <c r="E11" s="335"/>
      <c r="F11" s="335"/>
      <c r="G11" s="335"/>
      <c r="H11" s="336"/>
    </row>
    <row r="12" spans="1:8" ht="22.5" customHeight="1">
      <c r="A12" s="59" t="s">
        <v>597</v>
      </c>
      <c r="B12" s="126">
        <v>8593</v>
      </c>
      <c r="C12" s="79">
        <v>150</v>
      </c>
      <c r="D12" s="79">
        <v>936</v>
      </c>
      <c r="E12" s="79">
        <v>1827</v>
      </c>
      <c r="F12" s="79">
        <v>419</v>
      </c>
      <c r="G12" s="79">
        <v>3896</v>
      </c>
      <c r="H12" s="79">
        <v>1365</v>
      </c>
    </row>
    <row r="13" spans="1:8" ht="22.5" customHeight="1">
      <c r="A13" s="56" t="s">
        <v>524</v>
      </c>
      <c r="B13" s="126">
        <v>8393</v>
      </c>
      <c r="C13" s="79">
        <v>131</v>
      </c>
      <c r="D13" s="79">
        <v>760</v>
      </c>
      <c r="E13" s="79">
        <v>1959</v>
      </c>
      <c r="F13" s="79">
        <v>437</v>
      </c>
      <c r="G13" s="79">
        <v>3782</v>
      </c>
      <c r="H13" s="79">
        <v>1324</v>
      </c>
    </row>
    <row r="14" spans="1:8" ht="22.5" customHeight="1">
      <c r="A14" s="56" t="s">
        <v>525</v>
      </c>
      <c r="B14" s="126">
        <v>8171</v>
      </c>
      <c r="C14" s="79">
        <v>137</v>
      </c>
      <c r="D14" s="79">
        <v>816</v>
      </c>
      <c r="E14" s="79">
        <v>1790</v>
      </c>
      <c r="F14" s="79">
        <v>426</v>
      </c>
      <c r="G14" s="79">
        <v>3748</v>
      </c>
      <c r="H14" s="79">
        <v>1254</v>
      </c>
    </row>
    <row r="15" spans="1:8" ht="22.5" customHeight="1">
      <c r="A15" s="56" t="s">
        <v>547</v>
      </c>
      <c r="B15" s="126">
        <v>7453</v>
      </c>
      <c r="C15" s="79">
        <v>186</v>
      </c>
      <c r="D15" s="79">
        <v>743</v>
      </c>
      <c r="E15" s="79">
        <v>1879</v>
      </c>
      <c r="F15" s="79">
        <v>413</v>
      </c>
      <c r="G15" s="79">
        <v>2994</v>
      </c>
      <c r="H15" s="79">
        <v>1238</v>
      </c>
    </row>
    <row r="16" spans="1:8" ht="22.5" customHeight="1">
      <c r="A16" s="59" t="s">
        <v>598</v>
      </c>
      <c r="B16" s="126">
        <v>7365</v>
      </c>
      <c r="C16" s="79">
        <v>170</v>
      </c>
      <c r="D16" s="79">
        <v>809</v>
      </c>
      <c r="E16" s="79">
        <v>1759</v>
      </c>
      <c r="F16" s="79">
        <v>416</v>
      </c>
      <c r="G16" s="79">
        <v>3026</v>
      </c>
      <c r="H16" s="79">
        <v>1185</v>
      </c>
    </row>
    <row r="17" spans="1:8" ht="22.5" customHeight="1">
      <c r="A17" s="29" t="s">
        <v>512</v>
      </c>
      <c r="B17" s="29"/>
      <c r="C17" s="29"/>
      <c r="D17" s="29"/>
      <c r="E17" s="31"/>
      <c r="F17" s="29"/>
      <c r="G17" s="29"/>
      <c r="H17" s="29"/>
    </row>
  </sheetData>
  <sheetProtection/>
  <mergeCells count="3">
    <mergeCell ref="B5:H5"/>
    <mergeCell ref="B11:H11"/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120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アール・オー・エス・サポート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2010-03-09T05:30:05Z</cp:lastPrinted>
  <dcterms:created xsi:type="dcterms:W3CDTF">2002-03-12T00:55:26Z</dcterms:created>
  <dcterms:modified xsi:type="dcterms:W3CDTF">2010-03-29T03:53:20Z</dcterms:modified>
  <cp:category/>
  <cp:version/>
  <cp:contentType/>
  <cp:contentStatus/>
</cp:coreProperties>
</file>