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7.xml" ContentType="application/vnd.openxmlformats-officedocument.themeOverride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8.xml" ContentType="application/vnd.openxmlformats-officedocument.themeOverride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9.xml" ContentType="application/vnd.openxmlformats-officedocument.themeOverride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0.xml" ContentType="application/vnd.openxmlformats-officedocument.themeOverride+xml"/>
  <Override PartName="/xl/drawings/drawing13.xml" ContentType="application/vnd.openxmlformats-officedocument.drawingml.chartshapes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 codeName="ThisWorkbook" defaultThemeVersion="124226" hidePivotFieldList="1"/>
  <xr:revisionPtr xr6:coauthVersionLast="47" xr6:coauthVersionMax="47" documentId="8_{9B406B10-5A5F-45FB-9950-CA2D55AB3ADA}" revIDLastSave="0" xr10:uidLastSave="{00000000-0000-0000-0000-000000000000}"/>
  <bookViews>
    <workbookView activeTab="2" showHorizontalScroll="0" showVerticalScroll="0" tabRatio="593" xr2:uid="{00000000-000D-0000-FFFF-FFFF00000000}" windowHeight="11040" windowWidth="20730" xWindow="-120" yWindow="-120"/>
  </bookViews>
  <sheets>
    <sheet r:id="rId1" name="使い方" sheetId="26"/>
    <sheet r:id="rId2" name="Sheet1" sheetId="27" state="hidden"/>
    <sheet r:id="rId3" name="地域カルテ" sheetId="16"/>
    <sheet r:id="rId4" name="地域カルテのバックデータ→" sheetId="25"/>
    <sheet r:id="rId5" name="ピボットテーブル" sheetId="23" state="hidden"/>
    <sheet r:id="rId6" name="まち協ブロックマスタ" sheetId="19"/>
    <sheet r:id="rId7" name="人口推計" sheetId="24"/>
    <sheet r:id="rId8" name="人口世帯数・保育・介護・自治会加入世帯数" sheetId="22"/>
    <sheet r:id="rId9" name="学年別学級児童生徒数" sheetId="17"/>
    <sheet r:id="rId10" name="学校別児童生徒数" sheetId="18"/>
    <sheet r:id="rId11" name="自治会名称・世帯数" sheetId="21"/>
  </sheets>
  <definedNames>
    <definedName hidden="1" name="_xlcn.WorksheetConnection_地域カルテ.xlsxまち協_ブロックマスタ">まち協_ブロックマスタ[]</definedName>
    <definedName hidden="1" name="_xlcn.WorksheetConnection_地域カルテ.xlsx学校別学級児童生徒数">学校別学級児童生徒数[]</definedName>
    <definedName hidden="1" name="_xlcn.WorksheetConnection_地域カルテ.xlsx学年別学級児童生徒数">学年別学級児童生徒数[]</definedName>
    <definedName hidden="1" name="_xlcn.WorksheetConnection_地域カルテ.xlsx自治会名称世帯数">自治会名称世帯数[]</definedName>
    <definedName hidden="1" name="_xlcn.WorksheetConnection_地域カルテ.xlsx人口世帯数・保育・介護・自治会加入世帯数">人口世帯数・保育・介護・自治会加入世帯数[]</definedName>
    <definedName hidden="1" name="_xlcn.WorksheetConnection_地域カルテ.xlsx推計データ">推計データ[]</definedName>
    <definedName hidden="1" localSheetId="1" name="ExternalData_1">Sheet1!$A$3:$AW$12</definedName>
    <definedName hidden="1" localSheetId="5" name="ExternalData_1">まち協ブロックマスタ!$A$1:$E$21</definedName>
    <definedName hidden="1" localSheetId="7" name="ExternalData_2">人口世帯数・保育・介護・自治会加入世帯数!$A$1:$AW$181</definedName>
    <definedName localSheetId="2" name="_xlnm.Print_Area">地域カルテ!$A$5:$N$274</definedName>
    <definedName localSheetId="2" name="_xlnm.Print_Titles">地域カルテ!$5:$5</definedName>
    <definedName name="スライサー_表示用">#N/A</definedName>
    <definedName name="まちづくり協議会">#REF!</definedName>
  </definedNames>
  <calcPr calcId="191029"/>
  <pivotCaches>
    <pivotCache cacheId="0" r:id="rId12"/>
    <pivotCache cacheId="1" r:id="rId13"/>
    <pivotCache cacheId="2" r:id="rId14"/>
    <pivotCache cacheId="3" r:id="rId15"/>
    <pivotCache cacheId="4" r:id="rId16"/>
    <pivotCache cacheId="5" r:id="rId17"/>
    <pivotCache cacheId="6" r:id="rId18"/>
    <pivotCache cacheId="7" r:id="rId19"/>
    <pivotCache cacheId="8" r:id="rId20"/>
    <pivotCache cacheId="9" r:id="rId21"/>
    <pivotCache cacheId="10" r:id="rId22"/>
    <pivotCache cacheId="11" r:id="rId23"/>
    <pivotCache cacheId="12" r:id="rId24"/>
    <pivotCache cacheId="13" r:id="rId25"/>
    <pivotCache cacheId="14" r:id="rId26"/>
    <pivotCache cacheId="15" r:id="rId27"/>
    <pivotCache cacheId="16" r:id="rId28"/>
    <pivotCache cacheId="17" r:id="rId29"/>
    <pivotCache cacheId="18" r:id="rId30"/>
    <pivotCache cacheId="19" r:id="rId31"/>
    <pivotCache cacheId="20" r:id="rId32"/>
    <pivotCache cacheId="21" r:id="rId33"/>
  </pivotCaches>
  <extLst>
    <ext xmlns:x14="http://schemas.microsoft.com/office/spreadsheetml/2009/9/main" uri="{876F7934-8845-4945-9796-88D515C7AA90}">
      <x14:pivotCaches>
        <pivotCache cacheId="22" r:id="rId34"/>
      </x14:pivotCaches>
    </ext>
    <ext xmlns:x14="http://schemas.microsoft.com/office/spreadsheetml/2009/9/main" uri="{BBE1A952-AA13-448e-AADC-164F8A28A991}">
      <x14:slicerCaches>
        <x14:slicerCache r:id="rId3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connection="WorksheetConnection_地域カルテ.xlsx!推計データ" id="推計データ" name="推計データ"/>
          <x15:modelTable connection="WorksheetConnection_地域カルテ.xlsx!人口世帯数・保育・介護・自治会加入世帯数" id="人口世帯数・保育・介護・自治会加入世帯数" name="人口世帯数・保育・介護・自治会加入世帯数"/>
          <x15:modelTable connection="WorksheetConnection_地域カルテ.xlsx!自治会名称世帯数" id="自治会名称世帯数" name="自治会名称世帯数"/>
          <x15:modelTable connection="WorksheetConnection_地域カルテ.xlsx!学年別学級児童生徒数" id="学年別学級児童生徒数" name="学年別学級児童生徒数"/>
          <x15:modelTable connection="WorksheetConnection_地域カルテ.xlsx!学校別学級児童生徒数" id="学校別学級児童生徒数" name="学校別学級児童生徒数"/>
          <x15:modelTable connection="WorksheetConnection_地域カルテ.xlsx!まち協_ブロックマスタ" id="まち協_ブロックマスタ" name="まち協_ブロックマスタ"/>
        </x15:modelTables>
        <x15:modelRelationships>
          <x15:modelRelationship fromColumn="まち協no" fromTable="人口世帯数・保育・介護・自治会加入世帯数" toColumn="番号" toTable="まち協_ブロックマスタ"/>
          <x15:modelRelationship fromColumn="まち協no" fromTable="学年別学級児童生徒数" toColumn="番号" toTable="まち協_ブロックマスタ"/>
          <x15:modelRelationship fromColumn="まち協no" fromTable="自治会名称世帯数" toColumn="番号" toTable="まち協_ブロックマスタ"/>
          <x15:modelRelationship fromColumn="まち協CD" fromTable="推計データ" toColumn="番号" toTable="まち協_ブロックマスタ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9" i="16" l="1"/>
  <c r="H2" i="17"/>
  <c r="H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L254" i="16" l="1"/>
  <c r="J254" i="16"/>
  <c r="L243" i="16"/>
  <c r="L244" i="16"/>
  <c r="L245" i="16"/>
  <c r="L246" i="16"/>
  <c r="L247" i="16"/>
  <c r="L248" i="16"/>
  <c r="L249" i="16"/>
  <c r="L250" i="16"/>
  <c r="L251" i="16"/>
  <c r="L252" i="16"/>
  <c r="L253" i="16"/>
  <c r="J243" i="16"/>
  <c r="J244" i="16"/>
  <c r="J245" i="16"/>
  <c r="J246" i="16"/>
  <c r="J247" i="16"/>
  <c r="J248" i="16"/>
  <c r="J249" i="16"/>
  <c r="J250" i="16"/>
  <c r="J251" i="16"/>
  <c r="J252" i="16"/>
  <c r="J253" i="16"/>
  <c r="I243" i="16"/>
  <c r="I244" i="16"/>
  <c r="I245" i="16"/>
  <c r="I246" i="16"/>
  <c r="I247" i="16"/>
  <c r="I248" i="16"/>
  <c r="I249" i="16"/>
  <c r="I250" i="16"/>
  <c r="I251" i="16"/>
  <c r="I252" i="16"/>
  <c r="I253" i="16"/>
  <c r="I254" i="16"/>
  <c r="I255" i="16"/>
  <c r="I256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C243" i="16"/>
  <c r="C244" i="16"/>
  <c r="C245" i="16"/>
  <c r="C246" i="16"/>
  <c r="C247" i="16"/>
  <c r="C248" i="16"/>
  <c r="C249" i="16"/>
  <c r="C250" i="16"/>
  <c r="C251" i="16"/>
  <c r="C252" i="16"/>
  <c r="C253" i="16"/>
  <c r="C254" i="16"/>
  <c r="C255" i="16"/>
  <c r="C256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L242" i="16"/>
  <c r="I242" i="16"/>
  <c r="J242" i="16"/>
  <c r="G242" i="16"/>
  <c r="F242" i="16"/>
  <c r="D242" i="16"/>
  <c r="D277" i="16"/>
  <c r="D276" i="16"/>
  <c r="D271" i="16"/>
  <c r="A69" i="16"/>
  <c r="A15" i="16"/>
  <c r="A5" i="16"/>
  <c r="C242" i="16"/>
  <c r="A242" i="16"/>
  <c r="J236" i="16"/>
  <c r="E35" i="16"/>
  <c r="J33" i="16"/>
  <c r="B40" i="16"/>
  <c r="C34" i="16"/>
  <c r="G34" i="16"/>
  <c r="I35" i="16"/>
  <c r="D34" i="16"/>
  <c r="D40" i="16"/>
  <c r="H35" i="16"/>
  <c r="I34" i="16"/>
  <c r="C35" i="16"/>
  <c r="F34" i="16"/>
  <c r="D35" i="16"/>
  <c r="G35" i="16"/>
  <c r="F35" i="16"/>
  <c r="C40" i="16"/>
  <c r="E34" i="16"/>
  <c r="H34" i="16"/>
  <c r="L241" i="16" l="1"/>
  <c r="J241" i="16"/>
  <c r="I241" i="16"/>
  <c r="G241" i="16"/>
  <c r="F277" i="16" l="1"/>
  <c r="L194" i="16"/>
  <c r="F271" i="16" l="1"/>
  <c r="F276" i="16"/>
  <c r="D241" i="16"/>
  <c r="F241" i="16"/>
  <c r="H113" i="16" l="1"/>
  <c r="H111" i="16"/>
  <c r="C236" i="16" l="1"/>
  <c r="B34" i="16"/>
  <c r="B35" i="16"/>
  <c r="C41" i="16"/>
  <c r="D41" i="16"/>
  <c r="I33" i="16"/>
  <c r="E33" i="16"/>
  <c r="L196" i="16" s="1"/>
  <c r="H33" i="16"/>
  <c r="D33" i="16"/>
  <c r="F33" i="16"/>
  <c r="G33" i="16"/>
  <c r="C33" i="16"/>
  <c r="B33" i="16" l="1"/>
  <c r="D36" i="16" l="1"/>
  <c r="J36" i="16"/>
  <c r="I36" i="16"/>
  <c r="E36" i="16"/>
  <c r="C36" i="16"/>
  <c r="F36" i="16"/>
  <c r="H36" i="16"/>
  <c r="G36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2F4B57-3228-4307-BB9F-FF6A5E9B4CFF}" keepAlive="1" name="ModelConnection_ExternalData_1" description="データ モデル" type="5" refreshedVersion="7" minRefreshableVersion="5" saveData="1">
    <dbPr connection="Data Model Connection" command="DRILLTHROUGH MAXROWS 1000 SELECT FROM [Model] WHERE ([まち協_ブロックマスタ].[表示用].&amp;[20_西谷],[Measures].[合計 / 保育施設入所待ち_2歳]) RETURN [$人口世帯数・保育・介護・自治会加入世帯数].[まち協no],[$人口世帯数・保育・介護・自治会加入世帯数].[年],[$人口世帯数・保育・介護・自治会加入世帯数].[世帯数],[$人口世帯数・保育・介護・自治会加入世帯数].[人口],[$人口世帯数・保育・介護・自治会加入世帯数].[男年少人口（0～14歳）],[$人口世帯数・保育・介護・自治会加入世帯数].[男生産年齢人口（15～64歳）],[$人口世帯数・保育・介護・自治会加入世帯数].[男老年人口（65歳以上）],[$人口世帯数・保育・介護・自治会加入世帯数].[女年少人口（0～14歳）],[$人口世帯数・保育・介護・自治会加入世帯数].[女生産年齢人口（15～64歳）],[$人口世帯数・保育・介護・自治会加入世帯数].[女老年人口（65歳以上）],[$人口世帯数・保育・介護・自治会加入世帯数].[男0-5歳],[$人口世帯数・保育・介護・自治会加入世帯数].[男65-69歳],[$人口世帯数・保育・介護・自治会加入世帯数].[男70-74歳],[$人口世帯数・保育・介護・自治会加入世帯数].[男75歳以上],[$人口世帯数・保育・介護・自治会加入世帯数].[女0-5歳],[$人口世帯数・保育・介護・自治会加入世帯数].[女65-69歳],[$人口世帯数・保育・介護・自治会加入世帯数].[女70-74歳],[$人口世帯数・保育・介護・自治会加入世帯数].[女75歳以上],[$人口世帯数・保育・介護・自治会加入世帯数].[6歳未満合計],[$人口世帯数・保育・介護・自治会加入世帯数].[年少人口合計（0～14歳）],[$人口世帯数・保育・介護・自治会加入世帯数].[老年人口合計（65歳以上）],[$人口世帯数・保育・介護・自治会加入世帯数].[高齢化率],[$人口世帯数・保育・介護・自治会加入世帯数].[65歳以上一人世帯],[$人口世帯数・保育・介護・自治会加入世帯数].[65歳以上夫婦世帯],[$人口世帯数・保育・介護・自治会加入世帯数].[65歳以上存在世帯],[$人口世帯数・保育・介護・自治会加入世帯数].[外国人],[$人口世帯数・保育・介護・自治会加入世帯数].[要支援１認定者数],[$人口世帯数・保育・介護・自治会加入世帯数].[要支援２認定者数],[$人口世帯数・保育・介護・自治会加入世帯数].[要介護１認定者数],[$人口世帯数・保育・介護・自治会加入世帯数].[要介護２認定者数],[$人口世帯数・保育・介護・自治会加入世帯数].[要介護３認定者数],[$人口世帯数・保育・介護・自治会加入世帯数].[要介護４認定者数],[$人口世帯数・保育・介護・自治会加入世帯数].[要介護５認定者数],[$人口世帯数・保育・介護・自治会加入世帯数].[保育施設入所中_0歳],[$人口世帯数・保育・介護・自治会加入世帯数].[保育施設入所中_1歳],[$人口世帯数・保育・介護・自治会加入世帯数].[保育施設入所中_2歳],[$人口世帯数・保育・介護・自治会加入世帯数].[保育施設入所中_3歳],[$人口世帯数・保育・介護・自治会加入世帯数].[保育施設入所中_4歳],[$人口世帯数・保育・介護・自治会加入世帯数].[保育施設入所中_5歳],[$人口世帯数・保育・介護・自治会加入世帯数].[保育施設入所待ち_0歳],[$人口世帯数・保育・介護・自治会加入世帯数].[保育施設入所待ち_1歳],[$人口世帯数・保育・介護・自治会加入世帯数].[保育施設入所待ち_2歳],[$人口世帯数・保育・介護・自治会加入世帯数].[保育施設入所待ち_3歳],[$人口世帯数・保育・介護・自治会加入世帯数].[保育施設入所待ち_4歳],[$人口世帯数・保育・介護・自治会加入世帯数].[保育施設入所待ち_5歳],[$人口世帯数・保育・介護・自治会加入世帯数].[自治会加入世帯数],[$人口世帯数・保育・介護・自治会加入世帯数].[比較用_全市高齢化率],[$人口世帯数・保育・介護・自治会加入世帯数].[比較用_全市介護保険認定率],[$人口世帯数・保育・介護・自治会加入世帯数].[比較用_全市自治会加入率]" commandType="4"/>
    <extLst>
      <ext xmlns:x15="http://schemas.microsoft.com/office/spreadsheetml/2010/11/main" uri="{DE250136-89BD-433C-8126-D09CA5730AF9}">
        <x15:connection id="" model="1"/>
      </ext>
    </extLst>
  </connection>
  <connection id="2" xr16:uid="{3C4BC58E-9AC2-4DDA-9C3B-151C5793452A}" keepAlive="1" name="ThisWorkbookDataModel" description="データ モデル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F8A5111E-1CB1-4ACC-B3DE-C03AC516920B}" name="WorksheetConnection_地域カルテ.xlsx!まち協_ブロックマスタ" type="102" refreshedVersion="7" minRefreshableVersion="5">
    <extLst>
      <ext xmlns:x15="http://schemas.microsoft.com/office/spreadsheetml/2010/11/main" uri="{DE250136-89BD-433C-8126-D09CA5730AF9}">
        <x15:connection id="まち協_ブロックマスタ">
          <x15:rangePr sourceName="_xlcn.WorksheetConnection_地域カルテ.xlsxまち協_ブロックマスタ"/>
        </x15:connection>
      </ext>
    </extLst>
  </connection>
  <connection id="4" xr16:uid="{CDFA7C61-DAAD-4765-99E8-713DB07A6B27}" name="WorksheetConnection_地域カルテ.xlsx!学校別学級児童生徒数" type="102" refreshedVersion="7" minRefreshableVersion="5">
    <extLst>
      <ext xmlns:x15="http://schemas.microsoft.com/office/spreadsheetml/2010/11/main" uri="{DE250136-89BD-433C-8126-D09CA5730AF9}">
        <x15:connection id="学校別学級児童生徒数">
          <x15:rangePr sourceName="_xlcn.WorksheetConnection_地域カルテ.xlsx学校別学級児童生徒数"/>
        </x15:connection>
      </ext>
    </extLst>
  </connection>
  <connection id="5" xr16:uid="{B16E77E1-BEC8-4EB0-8B5A-FCD8896BBEDC}" name="WorksheetConnection_地域カルテ.xlsx!学年別学級児童生徒数" type="102" refreshedVersion="7" minRefreshableVersion="5">
    <extLst>
      <ext xmlns:x15="http://schemas.microsoft.com/office/spreadsheetml/2010/11/main" uri="{DE250136-89BD-433C-8126-D09CA5730AF9}">
        <x15:connection id="学年別学級児童生徒数">
          <x15:rangePr sourceName="_xlcn.WorksheetConnection_地域カルテ.xlsx学年別学級児童生徒数"/>
        </x15:connection>
      </ext>
    </extLst>
  </connection>
  <connection id="6" xr16:uid="{A3AD9B63-1B88-4EDB-9207-DC5D0BCE2E50}" name="WorksheetConnection_地域カルテ.xlsx!自治会名称世帯数" type="102" refreshedVersion="7" minRefreshableVersion="5">
    <extLst>
      <ext xmlns:x15="http://schemas.microsoft.com/office/spreadsheetml/2010/11/main" uri="{DE250136-89BD-433C-8126-D09CA5730AF9}">
        <x15:connection id="自治会名称世帯数">
          <x15:rangePr sourceName="_xlcn.WorksheetConnection_地域カルテ.xlsx自治会名称世帯数"/>
        </x15:connection>
      </ext>
    </extLst>
  </connection>
  <connection id="7" xr16:uid="{CE16D776-26A1-4AA4-B7C6-746E2B47B377}" name="WorksheetConnection_地域カルテ.xlsx!人口世帯数・保育・介護・自治会加入世帯数" type="102" refreshedVersion="7" minRefreshableVersion="5">
    <extLst>
      <ext xmlns:x15="http://schemas.microsoft.com/office/spreadsheetml/2010/11/main" uri="{DE250136-89BD-433C-8126-D09CA5730AF9}">
        <x15:connection id="人口世帯数・保育・介護・自治会加入世帯数">
          <x15:rangePr sourceName="_xlcn.WorksheetConnection_地域カルテ.xlsx人口世帯数・保育・介護・自治会加入世帯数"/>
        </x15:connection>
      </ext>
    </extLst>
  </connection>
  <connection id="8" xr16:uid="{DBA7D5E6-F36A-4670-A1C5-AE3B92F3C34A}" name="WorksheetConnection_地域カルテ.xlsx!推計データ" type="102" refreshedVersion="7" minRefreshableVersion="5">
    <extLst>
      <ext xmlns:x15="http://schemas.microsoft.com/office/spreadsheetml/2010/11/main" uri="{DE250136-89BD-433C-8126-D09CA5730AF9}">
        <x15:connection id="推計データ">
          <x15:rangePr sourceName="_xlcn.WorksheetConnection_地域カルテ.xlsx推計データ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ThisWorkbookDataModel"/>
    <s v="{[学年別学級児童生徒数].[学校区分].&amp;[幼稚園]}"/>
    <s v="{[学年別学級児童生徒数].[学校区分].&amp;[小学校]}"/>
    <s v="{[学校別学級児童生徒数].[学校区分].&amp;[小学校]}"/>
    <s v="{[学年別学級児童生徒数].[学校区分].&amp;[中学校]}"/>
    <s v="{[学校別学級児童生徒数].[学校区分].&amp;[中学校]}"/>
    <s v="{[人口世帯数・保育・介護・自治会加入世帯数].[年].&amp;[2025]}"/>
  </metadataStrings>
  <mdxMetadata count="6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</mdx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<sst xmlns="http://schemas.openxmlformats.org/spreadsheetml/2006/main" count="4371" uniqueCount="764">
  <si>
    <t>世帯数</t>
  </si>
  <si>
    <t>高齢化率</t>
  </si>
  <si>
    <t>人口</t>
  </si>
  <si>
    <t>人口</t>
    <rPh sb="0" eb="2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</si>
  <si>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</si>
  <si>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</si>
  <si>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0~14歳</t>
    <rPh sb="4" eb="5">
      <t>サイ</t>
    </rPh>
    <phoneticPr fontId="3"/>
  </si>
  <si>
    <t>15~64歳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</si>
  <si>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</si>
  <si>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6歳未満</t>
    <rPh sb="1" eb="2">
      <t>サイ</t>
    </rPh>
    <rPh sb="2" eb="4">
      <t>ミマン</t>
    </rPh>
    <phoneticPr fontId="3"/>
  </si>
  <si>
    <t>65~69歳</t>
    <rPh sb="5" eb="6">
      <t>サイ</t>
    </rPh>
    <phoneticPr fontId="3"/>
  </si>
  <si>
    <t>70~74歳</t>
    <rPh sb="5" eb="6">
      <t>サイ</t>
    </rPh>
    <phoneticPr fontId="3"/>
  </si>
  <si>
    <t>75歳以上</t>
    <rPh sb="2" eb="3">
      <t>サイ</t>
    </rPh>
    <rPh sb="3" eb="5">
      <t>イジョウ</t>
    </rPh>
    <phoneticPr fontId="3"/>
  </si>
  <si>
    <t>総計</t>
    <rPh sb="0" eb="2">
      <t>ソウケイ</t>
    </rPh>
    <phoneticPr fontId="3"/>
  </si>
  <si>
    <t>小計</t>
    <rPh sb="0" eb="2">
      <t>ショウケイ</t>
    </rPh>
    <phoneticPr fontId="3"/>
  </si>
  <si>
    <t>人口比率</t>
    <rPh sb="0" eb="2">
      <t>ジンコウ</t>
    </rPh>
    <rPh sb="2" eb="4">
      <t>ヒリツ</t>
    </rPh>
    <phoneticPr fontId="3"/>
  </si>
  <si>
    <t>うち</t>
    <phoneticPr fontId="3"/>
  </si>
  <si>
    <t>世帯数</t>
    <rPh sb="0" eb="3">
      <t>セタイスウ</t>
    </rPh>
    <phoneticPr fontId="3"/>
  </si>
  <si>
    <t>６５歳以上一人世帯数</t>
    <rPh sb="2" eb="5">
      <t>サイイジョウ</t>
    </rPh>
    <rPh sb="5" eb="7">
      <t>ヒトリ</t>
    </rPh>
    <rPh sb="7" eb="10">
      <t>セタイスウ</t>
    </rPh>
    <phoneticPr fontId="3"/>
  </si>
  <si>
    <t>６５歳以上夫婦のみ世帯数</t>
    <rPh sb="2" eb="5">
      <t>サイイジョウ</t>
    </rPh>
    <rPh sb="5" eb="7">
      <t>フウフ</t>
    </rPh>
    <rPh sb="9" eb="12">
      <t>セタイスウ</t>
    </rPh>
    <phoneticPr fontId="3"/>
  </si>
  <si>
    <t>外国人数</t>
    <rPh sb="0" eb="2">
      <t>ガイコク</t>
    </rPh>
    <rPh sb="2" eb="3">
      <t>ジン</t>
    </rPh>
    <rPh sb="3" eb="4">
      <t>スウ</t>
    </rPh>
    <phoneticPr fontId="3"/>
  </si>
  <si>
    <t>■人口・世帯構成</t>
    <rPh sb="1" eb="3">
      <t>ジンコウ</t>
    </rPh>
    <rPh sb="4" eb="6">
      <t>セタイ</t>
    </rPh>
    <rPh sb="6" eb="8">
      <t>コウセイ</t>
    </rPh>
    <phoneticPr fontId="3"/>
  </si>
  <si>
    <t>列ラベル</t>
  </si>
  <si>
    <t>総計</t>
  </si>
  <si>
    <t>■近年の人口、世帯数の推移</t>
    <rPh sb="1" eb="3">
      <t>キンネン</t>
    </rPh>
    <rPh sb="4" eb="6">
      <t>ジンコウ</t>
    </rPh>
    <rPh sb="7" eb="10">
      <t>セタイスウ</t>
    </rPh>
    <rPh sb="11" eb="13">
      <t>スイイ</t>
    </rPh>
    <phoneticPr fontId="3"/>
  </si>
  <si>
    <t>行ラベル</t>
  </si>
  <si>
    <t>■近年の高齢者人口、世帯数、高齢化率の推移</t>
    <rPh sb="1" eb="3">
      <t>キンネン</t>
    </rPh>
    <rPh sb="4" eb="7">
      <t>コウレイシャ</t>
    </rPh>
    <rPh sb="7" eb="9">
      <t>ジンコウ</t>
    </rPh>
    <rPh sb="10" eb="13">
      <t>セタイスウ</t>
    </rPh>
    <rPh sb="14" eb="17">
      <t>コウレイカ</t>
    </rPh>
    <rPh sb="17" eb="18">
      <t>リツ</t>
    </rPh>
    <rPh sb="19" eb="21">
      <t>スイイ</t>
    </rPh>
    <phoneticPr fontId="3"/>
  </si>
  <si>
    <t>6歳未満人口</t>
  </si>
  <si>
    <t>65歳～</t>
  </si>
  <si>
    <t>合計 / 人数</t>
  </si>
  <si>
    <t>【参考：全市】</t>
    <rPh sb="1" eb="3">
      <t>サンコウ</t>
    </rPh>
    <rPh sb="4" eb="6">
      <t>ゼンシ</t>
    </rPh>
    <phoneticPr fontId="3"/>
  </si>
  <si>
    <t>１　人口・世帯</t>
    <rPh sb="2" eb="4">
      <t>ジンコウ</t>
    </rPh>
    <rPh sb="5" eb="7">
      <t>セタイ</t>
    </rPh>
    <phoneticPr fontId="3"/>
  </si>
  <si>
    <t>■人口変化予測（割合）</t>
    <rPh sb="1" eb="3">
      <t>ジンコウ</t>
    </rPh>
    <rPh sb="3" eb="5">
      <t>ヘンカ</t>
    </rPh>
    <rPh sb="5" eb="7">
      <t>ヨソク</t>
    </rPh>
    <rPh sb="8" eb="10">
      <t>ワリアイ</t>
    </rPh>
    <phoneticPr fontId="3"/>
  </si>
  <si>
    <t>■人口変化予測（人数）</t>
    <rPh sb="1" eb="3">
      <t>ジンコウ</t>
    </rPh>
    <rPh sb="3" eb="5">
      <t>ヘンカ</t>
    </rPh>
    <rPh sb="5" eb="7">
      <t>ヨソク</t>
    </rPh>
    <rPh sb="8" eb="10">
      <t>ニンズウ</t>
    </rPh>
    <phoneticPr fontId="3"/>
  </si>
  <si>
    <t>２　５年後、１０年後の人口変化予測</t>
    <rPh sb="3" eb="5">
      <t>ネンゴ</t>
    </rPh>
    <rPh sb="8" eb="10">
      <t>ネンゴ</t>
    </rPh>
    <rPh sb="11" eb="13">
      <t>ジンコウ</t>
    </rPh>
    <rPh sb="13" eb="15">
      <t>ヘンカ</t>
    </rPh>
    <rPh sb="15" eb="17">
      <t>ヨソク</t>
    </rPh>
    <phoneticPr fontId="3"/>
  </si>
  <si>
    <t>３　子ども関連データ</t>
    <rPh sb="2" eb="3">
      <t>コ</t>
    </rPh>
    <rPh sb="5" eb="7">
      <t>カンレン</t>
    </rPh>
    <phoneticPr fontId="3"/>
  </si>
  <si>
    <t>■子ども人口の推移</t>
    <rPh sb="1" eb="2">
      <t>コ</t>
    </rPh>
    <rPh sb="4" eb="6">
      <t>ジンコウ</t>
    </rPh>
    <rPh sb="7" eb="9">
      <t>スイイ</t>
    </rPh>
    <phoneticPr fontId="3"/>
  </si>
  <si>
    <t>1年</t>
  </si>
  <si>
    <t>2年</t>
  </si>
  <si>
    <t>3年</t>
  </si>
  <si>
    <t>4年</t>
  </si>
  <si>
    <t>5年</t>
  </si>
  <si>
    <t>6年</t>
  </si>
  <si>
    <t>特別支援学級</t>
  </si>
  <si>
    <t>学校区分</t>
  </si>
  <si>
    <t>小学校</t>
  </si>
  <si>
    <t>中学校</t>
  </si>
  <si>
    <t>４　高齢者関連データ</t>
    <rPh sb="2" eb="4">
      <t>コウレイ</t>
    </rPh>
    <rPh sb="4" eb="5">
      <t>シャ</t>
    </rPh>
    <rPh sb="5" eb="7">
      <t>カンレン</t>
    </rPh>
    <phoneticPr fontId="3"/>
  </si>
  <si>
    <t>要介護１</t>
  </si>
  <si>
    <t>要介護２</t>
  </si>
  <si>
    <t>要介護３</t>
  </si>
  <si>
    <t>要介護４</t>
  </si>
  <si>
    <t>要介護５</t>
  </si>
  <si>
    <t>要支援１</t>
  </si>
  <si>
    <t>要支援２</t>
  </si>
  <si>
    <t>■高齢者（65歳以上）人口の推移</t>
    <rPh sb="1" eb="4">
      <t>コウレイシャ</t>
    </rPh>
    <rPh sb="7" eb="8">
      <t>サイ</t>
    </rPh>
    <rPh sb="8" eb="10">
      <t>イジョウ</t>
    </rPh>
    <rPh sb="11" eb="13">
      <t>ジンコウ</t>
    </rPh>
    <rPh sb="14" eb="16">
      <t>スイイ</t>
    </rPh>
    <phoneticPr fontId="3"/>
  </si>
  <si>
    <t>01_仁川</t>
  </si>
  <si>
    <t>02_高司</t>
  </si>
  <si>
    <t>03_良元</t>
  </si>
  <si>
    <t>04_光明</t>
  </si>
  <si>
    <t>05_末成</t>
  </si>
  <si>
    <t>06_西山</t>
  </si>
  <si>
    <t>07_末広</t>
  </si>
  <si>
    <t>08_一小</t>
  </si>
  <si>
    <t>09_逆瀬台</t>
  </si>
  <si>
    <t>10_すみれ</t>
  </si>
  <si>
    <t>11_宝塚</t>
  </si>
  <si>
    <t>12_売布</t>
  </si>
  <si>
    <t>13_小浜</t>
  </si>
  <si>
    <t>14_美座</t>
  </si>
  <si>
    <t>15_安倉</t>
  </si>
  <si>
    <t>16_長尾</t>
  </si>
  <si>
    <t>17_中山台</t>
  </si>
  <si>
    <t>18_山本山手</t>
  </si>
  <si>
    <t>19_ひばり</t>
  </si>
  <si>
    <t>20_西谷</t>
  </si>
  <si>
    <t>丸橋小学校</t>
  </si>
  <si>
    <t>長尾小学校</t>
  </si>
  <si>
    <t>長尾南小学校</t>
  </si>
  <si>
    <t>山手台中学校</t>
  </si>
  <si>
    <t>長尾中学校</t>
  </si>
  <si>
    <t>南ひばりガ丘中学校</t>
  </si>
  <si>
    <t/>
  </si>
  <si>
    <t>学級数</t>
  </si>
  <si>
    <t>学年等</t>
  </si>
  <si>
    <t>略名</t>
  </si>
  <si>
    <t>学年</t>
  </si>
  <si>
    <t>児童・生徒数</t>
  </si>
  <si>
    <t>学校名</t>
  </si>
  <si>
    <t>良元小</t>
  </si>
  <si>
    <t>良元小学校</t>
  </si>
  <si>
    <t>小浜小</t>
  </si>
  <si>
    <t>小浜小学校</t>
  </si>
  <si>
    <t>末成小</t>
  </si>
  <si>
    <t>末成小学校</t>
  </si>
  <si>
    <t>安倉小</t>
  </si>
  <si>
    <t>安倉小学校</t>
  </si>
  <si>
    <t>長尾台小</t>
  </si>
  <si>
    <t>長尾台小学校</t>
  </si>
  <si>
    <t>逆瀬台小</t>
  </si>
  <si>
    <t>逆瀬台小学校</t>
  </si>
  <si>
    <t>美座小</t>
  </si>
  <si>
    <t>美座小学校</t>
  </si>
  <si>
    <t>末広小</t>
  </si>
  <si>
    <t>末広小学校</t>
  </si>
  <si>
    <t>丸橋小</t>
  </si>
  <si>
    <t>高司小</t>
  </si>
  <si>
    <t>高司小学校</t>
  </si>
  <si>
    <t>安倉北小</t>
  </si>
  <si>
    <t>安倉北小学校</t>
  </si>
  <si>
    <t>すみれガ丘小</t>
  </si>
  <si>
    <t>すみれガ丘小学校</t>
  </si>
  <si>
    <t>西谷小</t>
  </si>
  <si>
    <t>西谷小学校</t>
  </si>
  <si>
    <t>宝塚第一小</t>
  </si>
  <si>
    <t>仁川小</t>
  </si>
  <si>
    <t>仁川小学校</t>
  </si>
  <si>
    <t>宝塚小</t>
  </si>
  <si>
    <t>宝塚小学校</t>
  </si>
  <si>
    <t>西山小</t>
  </si>
  <si>
    <t>西山小学校</t>
  </si>
  <si>
    <t>長尾小</t>
  </si>
  <si>
    <t>売布小</t>
  </si>
  <si>
    <t>売布小学校</t>
  </si>
  <si>
    <t>長尾南小</t>
  </si>
  <si>
    <t>中山台小</t>
  </si>
  <si>
    <t>中山台小学校</t>
  </si>
  <si>
    <t>光明小</t>
  </si>
  <si>
    <t>光明小学校</t>
  </si>
  <si>
    <t>山手台小</t>
  </si>
  <si>
    <t>山手台小学校</t>
  </si>
  <si>
    <t>幼稚園</t>
  </si>
  <si>
    <t>安倉幼</t>
  </si>
  <si>
    <t>安倉幼稚園</t>
  </si>
  <si>
    <t>丸橋幼</t>
  </si>
  <si>
    <t>丸橋幼稚園</t>
  </si>
  <si>
    <t>仁川幼</t>
  </si>
  <si>
    <t>仁川幼稚園</t>
  </si>
  <si>
    <t>西谷幼</t>
  </si>
  <si>
    <t>西谷幼稚園</t>
  </si>
  <si>
    <t>長尾幼</t>
  </si>
  <si>
    <t>長尾幼稚園</t>
  </si>
  <si>
    <t>宝塚幼</t>
  </si>
  <si>
    <t>宝塚幼稚園</t>
  </si>
  <si>
    <t>末成幼</t>
  </si>
  <si>
    <t>末成幼稚園</t>
  </si>
  <si>
    <t>西谷中</t>
  </si>
  <si>
    <t>西谷中学校</t>
  </si>
  <si>
    <t>中山五月台中</t>
  </si>
  <si>
    <t>中山五月台中学校</t>
  </si>
  <si>
    <t>宝塚第一中</t>
  </si>
  <si>
    <t>宝塚第一中学校</t>
  </si>
  <si>
    <t>宝塚中</t>
  </si>
  <si>
    <t>宝塚中学校</t>
  </si>
  <si>
    <t>長尾中</t>
  </si>
  <si>
    <t>宝梅中</t>
  </si>
  <si>
    <t>宝梅中学校</t>
  </si>
  <si>
    <t>高司中</t>
  </si>
  <si>
    <t>高司中学校</t>
  </si>
  <si>
    <t>南ひばりガ丘中</t>
  </si>
  <si>
    <t>安倉中</t>
  </si>
  <si>
    <t>安倉中学校</t>
  </si>
  <si>
    <t>御殿山中</t>
  </si>
  <si>
    <t>御殿山中学校</t>
  </si>
  <si>
    <t>光ガ丘中</t>
  </si>
  <si>
    <t>光ガ丘中学校</t>
  </si>
  <si>
    <t>山手台中</t>
  </si>
  <si>
    <t>番号</t>
  </si>
  <si>
    <t>名前</t>
  </si>
  <si>
    <t>愛称・略称</t>
  </si>
  <si>
    <t>表示用</t>
  </si>
  <si>
    <t>ブロック番号</t>
  </si>
  <si>
    <t>まち協no</t>
  </si>
  <si>
    <t>山本東３丁目</t>
  </si>
  <si>
    <t>平井７丁目</t>
  </si>
  <si>
    <t>５　自治会関連データ</t>
    <rPh sb="2" eb="5">
      <t>ジチカイ</t>
    </rPh>
    <rPh sb="5" eb="7">
      <t>カンレン</t>
    </rPh>
    <phoneticPr fontId="3"/>
  </si>
  <si>
    <t>■自治会加入率</t>
    <rPh sb="1" eb="4">
      <t>ジチカイ</t>
    </rPh>
    <rPh sb="4" eb="6">
      <t>カニュウ</t>
    </rPh>
    <rPh sb="6" eb="7">
      <t>リツ</t>
    </rPh>
    <phoneticPr fontId="3"/>
  </si>
  <si>
    <t>ID</t>
  </si>
  <si>
    <t>自治会名</t>
  </si>
  <si>
    <t>会員数</t>
  </si>
  <si>
    <t>あおぞら</t>
  </si>
  <si>
    <t>安倉</t>
  </si>
  <si>
    <t>安倉北荘園</t>
  </si>
  <si>
    <t>安倉グリーンタウン</t>
  </si>
  <si>
    <t>安倉第一団地</t>
  </si>
  <si>
    <t>安倉中住宅</t>
  </si>
  <si>
    <t>安倉西４丁目ローズ</t>
  </si>
  <si>
    <t>安倉西八</t>
  </si>
  <si>
    <t>安倉宝和</t>
  </si>
  <si>
    <t>安倉南団地</t>
  </si>
  <si>
    <t>旭町（１丁目）</t>
  </si>
  <si>
    <t>伊孑志</t>
  </si>
  <si>
    <t>ｱｰﾋﾞﾝｸﾞ宝塚</t>
  </si>
  <si>
    <t>池田</t>
  </si>
  <si>
    <t>泉会</t>
  </si>
  <si>
    <t>泉ガ丘</t>
  </si>
  <si>
    <t>泉ガ丘北</t>
  </si>
  <si>
    <t>泉町東</t>
  </si>
  <si>
    <t>泉町南</t>
  </si>
  <si>
    <t>逆瀬川</t>
  </si>
  <si>
    <t>伊孑志4丁目</t>
  </si>
  <si>
    <t>伊孑志東</t>
  </si>
  <si>
    <t>今里町1・3番地</t>
  </si>
  <si>
    <t>ウィル宝塚リヴェ－ル</t>
  </si>
  <si>
    <t>逆瀬川ｽｶｲﾊｲﾂ</t>
  </si>
  <si>
    <t>エグゼ山本南</t>
  </si>
  <si>
    <t>エスリード宝塚</t>
  </si>
  <si>
    <t>ｵｰｶﾞｽﾀｺｰﾄ宝塚管理組合</t>
  </si>
  <si>
    <t>大原野西部</t>
  </si>
  <si>
    <t>大原野中部</t>
  </si>
  <si>
    <t>大原野東部</t>
  </si>
  <si>
    <t>小林</t>
  </si>
  <si>
    <t>鹿塩</t>
  </si>
  <si>
    <t>金井町</t>
  </si>
  <si>
    <t>上佐曽利</t>
  </si>
  <si>
    <t>川面荘園</t>
  </si>
  <si>
    <t>北高松</t>
  </si>
  <si>
    <t>清荒神</t>
  </si>
  <si>
    <t>清荒神五丁目</t>
  </si>
  <si>
    <t>切畑</t>
  </si>
  <si>
    <t>くすのき</t>
  </si>
  <si>
    <t>口谷</t>
  </si>
  <si>
    <t>口谷阪急</t>
  </si>
  <si>
    <t>蔵人</t>
  </si>
  <si>
    <t>ｸﾞﾘｰﾝｺｰﾎﾟひばりガ丘</t>
  </si>
  <si>
    <t>グリーンヒルズ仁川</t>
  </si>
  <si>
    <t>サンハイツ逆瀬川</t>
  </si>
  <si>
    <t>ｸﾚｰﾙ宝塚ﾍﾞﾙｴｰﾙ</t>
  </si>
  <si>
    <t>県営安倉南住宅</t>
  </si>
  <si>
    <t>県営御所ノ前住宅</t>
  </si>
  <si>
    <t>県営宝塚泉町鉄筋住宅</t>
  </si>
  <si>
    <t>県営宝塚切畑住宅</t>
  </si>
  <si>
    <t>県営中筋団地</t>
  </si>
  <si>
    <t>県住口谷東団地</t>
  </si>
  <si>
    <t>県住宝塚丸橋</t>
  </si>
  <si>
    <t>県住宝塚丸橋第二</t>
  </si>
  <si>
    <t>県住山本野里</t>
  </si>
  <si>
    <t>向月町</t>
  </si>
  <si>
    <t>荒神山手</t>
  </si>
  <si>
    <t>光明町</t>
  </si>
  <si>
    <t>御所の前町</t>
  </si>
  <si>
    <t>コスモ宝塚管理組合</t>
  </si>
  <si>
    <t>御殿山高台</t>
  </si>
  <si>
    <t>小場</t>
  </si>
  <si>
    <t>小浜</t>
  </si>
  <si>
    <t>小浜南</t>
  </si>
  <si>
    <t>シティーライフ逆瀬川</t>
  </si>
  <si>
    <t>境野</t>
  </si>
  <si>
    <t>コモンステージ逆瀬川</t>
  </si>
  <si>
    <t>逆瀬川団地</t>
  </si>
  <si>
    <t>逆瀬川ハイツ</t>
  </si>
  <si>
    <t>千種</t>
  </si>
  <si>
    <t>千種ヶ丘</t>
  </si>
  <si>
    <t>野上中ヶ谷</t>
  </si>
  <si>
    <t>パレ逆瀬川</t>
  </si>
  <si>
    <t>逆瀬川グリーンハイツ</t>
  </si>
  <si>
    <t>逆瀬川パーク・マンション</t>
  </si>
  <si>
    <t>さつき</t>
  </si>
  <si>
    <t>里の坊</t>
  </si>
  <si>
    <t>ｻﾆｰﾄﾞｩｴﾙ宝塚</t>
  </si>
  <si>
    <t>サーパス宝塚</t>
  </si>
  <si>
    <t>逆瀬川マンション</t>
  </si>
  <si>
    <t>サンハイツ宝塚</t>
  </si>
  <si>
    <t>市営安倉南住宅</t>
  </si>
  <si>
    <t>自衛隊山本団地宝塚</t>
  </si>
  <si>
    <t>市住中筋団地</t>
  </si>
  <si>
    <t>シティー逆瀬川</t>
  </si>
  <si>
    <t>逆瀬台</t>
  </si>
  <si>
    <t>下佐曽利</t>
  </si>
  <si>
    <t>シャルム中山寺</t>
  </si>
  <si>
    <t>逆瀬台２丁目</t>
  </si>
  <si>
    <t>城丸</t>
  </si>
  <si>
    <t>新栄安倉</t>
  </si>
  <si>
    <t>逆瀬台住宅管理組合</t>
  </si>
  <si>
    <t>新明会</t>
  </si>
  <si>
    <t>末成町</t>
  </si>
  <si>
    <t>すみれガ丘１丁目町会</t>
  </si>
  <si>
    <t>セーリオ宝塚</t>
  </si>
  <si>
    <t>セキスイ住宅</t>
  </si>
  <si>
    <t>ｾﾚｯｿｺｰﾄ宝塚ｸﾞﾗﾝｼｱ</t>
  </si>
  <si>
    <t>ｾﾝﾄﾗﾙ宝塚仁川</t>
  </si>
  <si>
    <t>セントラルパークシティ逆瀬川</t>
  </si>
  <si>
    <t>ソリオ宝塚</t>
  </si>
  <si>
    <t>ﾀﾞｲｱﾊﾟﾚｽ宝塚ｸｵﾘﾃｨｰｼﾞⅡ管理組合</t>
  </si>
  <si>
    <t>ﾀﾞｲｱﾊﾟﾚｽ宝塚ｸｵﾘﾃｨｰｼﾞⅣ管理組合</t>
  </si>
  <si>
    <t>阪急青葉台</t>
  </si>
  <si>
    <t>第一売布ガ丘</t>
  </si>
  <si>
    <t>大道</t>
  </si>
  <si>
    <t>高司</t>
  </si>
  <si>
    <t>高松町</t>
  </si>
  <si>
    <t>阪急逆瀬台アヴェルデ</t>
  </si>
  <si>
    <t>宝塚大岩谷</t>
  </si>
  <si>
    <t>宝塚ｶﾞｰﾃﾞﾝﾊｳｽ</t>
  </si>
  <si>
    <t>宝塚光明住宅</t>
  </si>
  <si>
    <t>宝塚コウメイハイツ</t>
  </si>
  <si>
    <t>宝塚御殿山北</t>
  </si>
  <si>
    <t>宝塚小浜コ－ポラス</t>
  </si>
  <si>
    <t>宝塚市栄町西</t>
  </si>
  <si>
    <t>宝塚市花のみち</t>
  </si>
  <si>
    <t>宝塚市花屋敷松ガ丘</t>
  </si>
  <si>
    <t>宝塚市雲雀丘山手</t>
  </si>
  <si>
    <t>宝塚ｼｬﾄｰｴｽﾊﾟｽ</t>
  </si>
  <si>
    <t>宝塚ｾﾝﾄﾎﾟﾘｱ</t>
  </si>
  <si>
    <t>宝塚中山ヒルズ</t>
  </si>
  <si>
    <t>阪急逆瀬台マンション</t>
  </si>
  <si>
    <t>宝塚マリンハイツ</t>
  </si>
  <si>
    <t>光ガ丘</t>
  </si>
  <si>
    <t>宝塚宮の町</t>
  </si>
  <si>
    <t>宝塚売布住宅</t>
  </si>
  <si>
    <t>宝塚山手台西４丁目</t>
  </si>
  <si>
    <t>宝塚山手台</t>
  </si>
  <si>
    <t>宝塚山手台東</t>
  </si>
  <si>
    <t>宝塚山手台東5丁目</t>
  </si>
  <si>
    <t>宝塚ロジュマン</t>
  </si>
  <si>
    <t>武田尾</t>
  </si>
  <si>
    <t>谷一</t>
  </si>
  <si>
    <t>玉瀬</t>
  </si>
  <si>
    <t>宝梅園団地</t>
  </si>
  <si>
    <t>ゆずり葉台</t>
  </si>
  <si>
    <t>アジュール</t>
  </si>
  <si>
    <t>ツウィング壱番館</t>
  </si>
  <si>
    <t>ツウィング宝塚中山弐番館</t>
  </si>
  <si>
    <t>ヴィローゼ宝塚南口</t>
  </si>
  <si>
    <t>ｸﾚｱｼﾃｨ宝塚南口</t>
  </si>
  <si>
    <t>ザ・宝塚タワー</t>
  </si>
  <si>
    <t>鶴の荘</t>
  </si>
  <si>
    <t>鶴見台</t>
  </si>
  <si>
    <t>寿楽荘</t>
  </si>
  <si>
    <t>塔の町</t>
  </si>
  <si>
    <t>鳥島団地</t>
  </si>
  <si>
    <t>ドルミ宝塚御殿山</t>
  </si>
  <si>
    <t>長尾台</t>
  </si>
  <si>
    <t>新寿楽荘</t>
  </si>
  <si>
    <t>ﾀﾞｲｱﾊﾟﾚｽ宝塚月見山</t>
  </si>
  <si>
    <t>宝塚</t>
  </si>
  <si>
    <t>中筋</t>
  </si>
  <si>
    <t>中筋岩黒</t>
  </si>
  <si>
    <t>中筋南</t>
  </si>
  <si>
    <t>中筋山手</t>
  </si>
  <si>
    <t>長谷</t>
  </si>
  <si>
    <t>中野町双葉</t>
  </si>
  <si>
    <t>中山桜台</t>
  </si>
  <si>
    <t>中山桜台七丁目</t>
  </si>
  <si>
    <t>中山桜台ﾗｳﾞｪﾆｰﾙ</t>
  </si>
  <si>
    <t>中山五月台</t>
  </si>
  <si>
    <t>中山五月台六丁目</t>
  </si>
  <si>
    <t>中山五月台七丁目</t>
  </si>
  <si>
    <t>中山荘園</t>
  </si>
  <si>
    <t>中山台</t>
  </si>
  <si>
    <t>中山寺</t>
  </si>
  <si>
    <t>鍋野</t>
  </si>
  <si>
    <t>仁川旭ガ丘</t>
  </si>
  <si>
    <t>仁川うぐいす台</t>
  </si>
  <si>
    <t>仁川北</t>
  </si>
  <si>
    <t>仁川高台</t>
  </si>
  <si>
    <t>仁川高丸</t>
  </si>
  <si>
    <t>仁川月見ガ丘</t>
  </si>
  <si>
    <t>ニコニコ</t>
  </si>
  <si>
    <t>宝塚南口</t>
  </si>
  <si>
    <t>西田川</t>
  </si>
  <si>
    <t>西雲雀丘</t>
  </si>
  <si>
    <t>長寿ガ丘</t>
  </si>
  <si>
    <t>月見台</t>
  </si>
  <si>
    <t>野里荘園</t>
  </si>
  <si>
    <t>野里前</t>
  </si>
  <si>
    <t>波豆</t>
  </si>
  <si>
    <t>パステル１０山本南</t>
  </si>
  <si>
    <t>パティオ南宝塚</t>
  </si>
  <si>
    <t>花荘みなみ</t>
  </si>
  <si>
    <t>花屋敷</t>
  </si>
  <si>
    <t>花屋敷荘園</t>
  </si>
  <si>
    <t>花屋敷つつじガ丘</t>
  </si>
  <si>
    <t>月見山</t>
  </si>
  <si>
    <t>月見山２丁目</t>
  </si>
  <si>
    <t>ﾃﾞ･ﾘｰﾄﾞ宝塚ﾘﾊﾞｰﾋﾞｭｰ</t>
  </si>
  <si>
    <t>中州</t>
  </si>
  <si>
    <t>東仁川団地</t>
  </si>
  <si>
    <t>東の里</t>
  </si>
  <si>
    <t>中州１丁目</t>
  </si>
  <si>
    <t>ヒスイ苑</t>
  </si>
  <si>
    <t>雲雀丘</t>
  </si>
  <si>
    <t>雲雀丘三丁目</t>
  </si>
  <si>
    <t>雲雀丘西地区</t>
  </si>
  <si>
    <t>ピピアめふ２</t>
  </si>
  <si>
    <t>ヒューマニティ野里</t>
  </si>
  <si>
    <t>平井</t>
  </si>
  <si>
    <t>平井北</t>
  </si>
  <si>
    <t>平井山荘</t>
  </si>
  <si>
    <t>ファミリープラザ宝塚</t>
  </si>
  <si>
    <t>フォルテ・ガーデン</t>
  </si>
  <si>
    <t>福井・亀井</t>
  </si>
  <si>
    <t>福井鉄筋住宅</t>
  </si>
  <si>
    <t>ふじガ丘</t>
  </si>
  <si>
    <t>プラネシーン</t>
  </si>
  <si>
    <t>プロシード宝塚管理組合</t>
  </si>
  <si>
    <t>ﾍﾞﾙ･ｱｰﾊﾞﾆﾃｨ宝塚山本</t>
  </si>
  <si>
    <t>ベル山本丸橋</t>
  </si>
  <si>
    <t>宝寿</t>
  </si>
  <si>
    <t>中州園</t>
  </si>
  <si>
    <t>望塔</t>
  </si>
  <si>
    <t>野上1丁目</t>
  </si>
  <si>
    <t>宝松苑</t>
  </si>
  <si>
    <t>星の荘住宅</t>
  </si>
  <si>
    <t>星の荘西</t>
  </si>
  <si>
    <t>米谷</t>
  </si>
  <si>
    <t>米谷東</t>
  </si>
  <si>
    <t>丸橋</t>
  </si>
  <si>
    <t>丸橋小北</t>
  </si>
  <si>
    <t>美座</t>
  </si>
  <si>
    <t>みどり会</t>
  </si>
  <si>
    <t>南御殿山</t>
  </si>
  <si>
    <t>南宝塚ﾋﾞｭｰﾊｲﾂ</t>
  </si>
  <si>
    <t>南ひばりガ丘中島</t>
  </si>
  <si>
    <t>南売布住宅</t>
  </si>
  <si>
    <t>美幸町</t>
  </si>
  <si>
    <t>宝南第一</t>
  </si>
  <si>
    <t>武庫山</t>
  </si>
  <si>
    <t>メゾン宝塚</t>
  </si>
  <si>
    <t>メゾン宝塚山本</t>
  </si>
  <si>
    <t>売布園住宅</t>
  </si>
  <si>
    <t>売布ガ丘</t>
  </si>
  <si>
    <t>売布北</t>
  </si>
  <si>
    <t>売布きよしガ丘</t>
  </si>
  <si>
    <t>売布自由ガ丘</t>
  </si>
  <si>
    <t>武庫山１丁目</t>
  </si>
  <si>
    <t>ﾒﾛﾃﾞｨ-ﾊｲﾑ宝塚</t>
  </si>
  <si>
    <t>山本</t>
  </si>
  <si>
    <t>山本宿舎</t>
  </si>
  <si>
    <t>山本台</t>
  </si>
  <si>
    <t>紅葉ガ丘</t>
  </si>
  <si>
    <t>ﾗｲｵﾝｽﾞﾏﾝｼｮﾝ雲雀丘花屋敷</t>
  </si>
  <si>
    <t>ラ・ビスタ宝塚団地</t>
  </si>
  <si>
    <t>ﾘ-ﾍﾞｽﾄｶﾞ-ﾃﾞﾝ宝塚管理組合</t>
  </si>
  <si>
    <t>ルナ宝塚仁川</t>
  </si>
  <si>
    <t>ﾛｰｽﾞﾊｲﾂ宝塚</t>
  </si>
  <si>
    <t>ﾛｰﾚﾙﾊｲﾂ宝塚</t>
  </si>
  <si>
    <t>和三田</t>
  </si>
  <si>
    <t>合計 / 会員数</t>
  </si>
  <si>
    <t>自治会名称</t>
    <rPh sb="0" eb="3">
      <t>ジチカイ</t>
    </rPh>
    <rPh sb="3" eb="5">
      <t>メイショウ</t>
    </rPh>
    <phoneticPr fontId="3"/>
  </si>
  <si>
    <t>加入世帯数</t>
    <rPh sb="0" eb="2">
      <t>カニュウ</t>
    </rPh>
    <rPh sb="2" eb="5">
      <t>セタイスウ</t>
    </rPh>
    <phoneticPr fontId="3"/>
  </si>
  <si>
    <t>まち協名</t>
  </si>
  <si>
    <t>6歳未満合計</t>
  </si>
  <si>
    <t>老年人口合計（65歳以上）</t>
  </si>
  <si>
    <t>要支援１認定者数</t>
  </si>
  <si>
    <t>要支援２認定者数</t>
  </si>
  <si>
    <t>要介護１認定者数</t>
  </si>
  <si>
    <t>要介護２認定者数</t>
  </si>
  <si>
    <t>要介護３認定者数</t>
  </si>
  <si>
    <t>要介護４認定者数</t>
  </si>
  <si>
    <t>要介護５認定者数</t>
  </si>
  <si>
    <t>保育施設入所中_0歳</t>
  </si>
  <si>
    <t>保育施設入所中_1歳</t>
  </si>
  <si>
    <t>保育施設入所中_2歳</t>
  </si>
  <si>
    <t>保育施設入所中_3歳</t>
  </si>
  <si>
    <t>保育施設入所中_4歳</t>
  </si>
  <si>
    <t>保育施設入所中_5歳</t>
  </si>
  <si>
    <t>保育施設入所待ち_1歳</t>
  </si>
  <si>
    <t>保育施設入所待ち_2歳</t>
  </si>
  <si>
    <t>保育施設入所待ち_3歳</t>
  </si>
  <si>
    <t>保育施設入所待ち_4歳</t>
  </si>
  <si>
    <t>保育施設入所待ち_5歳</t>
  </si>
  <si>
    <t>自治会加入世帯数</t>
  </si>
  <si>
    <t>・まちづくり協議会名</t>
    <rPh sb="6" eb="9">
      <t>キョウギカイ</t>
    </rPh>
    <rPh sb="9" eb="10">
      <t>メイ</t>
    </rPh>
    <phoneticPr fontId="3"/>
  </si>
  <si>
    <t>・人口世帯構成</t>
    <rPh sb="1" eb="3">
      <t>ジンコウ</t>
    </rPh>
    <rPh sb="3" eb="5">
      <t>セタイ</t>
    </rPh>
    <rPh sb="5" eb="7">
      <t>コウセイ</t>
    </rPh>
    <phoneticPr fontId="3"/>
  </si>
  <si>
    <t>合計 / 世帯数</t>
  </si>
  <si>
    <t>単位：世帯</t>
    <rPh sb="0" eb="2">
      <t>タンイ</t>
    </rPh>
    <rPh sb="3" eb="5">
      <t>セタイ</t>
    </rPh>
    <phoneticPr fontId="3"/>
  </si>
  <si>
    <t>世帯比率</t>
    <rPh sb="0" eb="2">
      <t>セタイ</t>
    </rPh>
    <rPh sb="2" eb="4">
      <t>ヒリツ</t>
    </rPh>
    <phoneticPr fontId="3"/>
  </si>
  <si>
    <t>単位：人</t>
    <phoneticPr fontId="3"/>
  </si>
  <si>
    <t>・近年の人口、世帯数の推移</t>
    <rPh sb="1" eb="3">
      <t>キンネン</t>
    </rPh>
    <rPh sb="4" eb="6">
      <t>ジンコウ</t>
    </rPh>
    <rPh sb="7" eb="10">
      <t>セタイスウ</t>
    </rPh>
    <rPh sb="11" eb="13">
      <t>スイイ</t>
    </rPh>
    <phoneticPr fontId="3"/>
  </si>
  <si>
    <t>人口（人）</t>
  </si>
  <si>
    <t>世帯数（世帯）</t>
  </si>
  <si>
    <t>・近年の高齢者人口、世帯数、高齢化率の推移</t>
    <rPh sb="1" eb="3">
      <t>キンネン</t>
    </rPh>
    <rPh sb="4" eb="7">
      <t>コウレイシャ</t>
    </rPh>
    <rPh sb="7" eb="9">
      <t>ジンコウ</t>
    </rPh>
    <rPh sb="10" eb="13">
      <t>セタイスウ</t>
    </rPh>
    <rPh sb="14" eb="17">
      <t>コウレイカ</t>
    </rPh>
    <rPh sb="17" eb="18">
      <t>リツ</t>
    </rPh>
    <rPh sb="19" eb="21">
      <t>スイイ</t>
    </rPh>
    <phoneticPr fontId="3"/>
  </si>
  <si>
    <t>65歳以上人口（人）</t>
  </si>
  <si>
    <t>高齢化率（%）</t>
  </si>
  <si>
    <t>年</t>
  </si>
  <si>
    <t>まち協CD</t>
  </si>
  <si>
    <t>人数</t>
  </si>
  <si>
    <t>・子ども人口の推移</t>
    <rPh sb="1" eb="2">
      <t>コ</t>
    </rPh>
    <rPh sb="4" eb="6">
      <t>ジンコウ</t>
    </rPh>
    <rPh sb="7" eb="9">
      <t>スイイ</t>
    </rPh>
    <phoneticPr fontId="3"/>
  </si>
  <si>
    <t>0歳</t>
  </si>
  <si>
    <t>1歳</t>
  </si>
  <si>
    <t>2歳</t>
  </si>
  <si>
    <t>3歳</t>
  </si>
  <si>
    <t>4歳</t>
  </si>
  <si>
    <t>5歳</t>
  </si>
  <si>
    <t>入所児童数</t>
    <rPh sb="0" eb="2">
      <t>ニュウショ</t>
    </rPh>
    <rPh sb="2" eb="4">
      <t>ジドウ</t>
    </rPh>
    <rPh sb="4" eb="5">
      <t>スウ</t>
    </rPh>
    <phoneticPr fontId="3"/>
  </si>
  <si>
    <t>入所待ち児童数</t>
    <rPh sb="0" eb="2">
      <t>ニュウショ</t>
    </rPh>
    <rPh sb="2" eb="3">
      <t>マ</t>
    </rPh>
    <rPh sb="4" eb="6">
      <t>ジドウ</t>
    </rPh>
    <rPh sb="6" eb="7">
      <t>スウ</t>
    </rPh>
    <phoneticPr fontId="3"/>
  </si>
  <si>
    <t>■保育施設入所児童数及び入所待ち児童数</t>
    <rPh sb="1" eb="3">
      <t>ホイク</t>
    </rPh>
    <rPh sb="3" eb="5">
      <t>シセツ</t>
    </rPh>
    <rPh sb="5" eb="7">
      <t>ニュウショ</t>
    </rPh>
    <rPh sb="7" eb="9">
      <t>ジドウ</t>
    </rPh>
    <rPh sb="9" eb="10">
      <t>スウ</t>
    </rPh>
    <rPh sb="10" eb="11">
      <t>オヨ</t>
    </rPh>
    <rPh sb="12" eb="14">
      <t>ニュウショ</t>
    </rPh>
    <rPh sb="14" eb="15">
      <t>マ</t>
    </rPh>
    <rPh sb="16" eb="18">
      <t>ジドウ</t>
    </rPh>
    <rPh sb="18" eb="19">
      <t>スウ</t>
    </rPh>
    <phoneticPr fontId="3"/>
  </si>
  <si>
    <t>計</t>
    <rPh sb="0" eb="1">
      <t>ケイ</t>
    </rPh>
    <phoneticPr fontId="3"/>
  </si>
  <si>
    <t>■立地市立幼稚園の学級数・園児数</t>
    <rPh sb="1" eb="3">
      <t>リッチ</t>
    </rPh>
    <rPh sb="3" eb="5">
      <t>イチリツ</t>
    </rPh>
    <rPh sb="5" eb="8">
      <t>ヨウチエン</t>
    </rPh>
    <rPh sb="9" eb="11">
      <t>ガッキュウ</t>
    </rPh>
    <rPh sb="11" eb="12">
      <t>スウ</t>
    </rPh>
    <rPh sb="13" eb="15">
      <t>エンジ</t>
    </rPh>
    <rPh sb="15" eb="16">
      <t>スウ</t>
    </rPh>
    <phoneticPr fontId="3"/>
  </si>
  <si>
    <t>児童数（人）</t>
  </si>
  <si>
    <t>■小学校　学級数・児童数</t>
    <phoneticPr fontId="3"/>
  </si>
  <si>
    <t>・中学校別生徒数・平均値・中央値</t>
    <rPh sb="1" eb="2">
      <t>チュウ</t>
    </rPh>
    <rPh sb="2" eb="4">
      <t>ガッコウ</t>
    </rPh>
    <rPh sb="4" eb="5">
      <t>ベツ</t>
    </rPh>
    <rPh sb="5" eb="7">
      <t>セイト</t>
    </rPh>
    <rPh sb="7" eb="8">
      <t>スウ</t>
    </rPh>
    <rPh sb="9" eb="12">
      <t>ヘイキンチ</t>
    </rPh>
    <rPh sb="13" eb="15">
      <t>チュウオウ</t>
    </rPh>
    <rPh sb="15" eb="16">
      <t>チ</t>
    </rPh>
    <phoneticPr fontId="3"/>
  </si>
  <si>
    <t>・小学校別児童数・平均値・中央値</t>
    <rPh sb="1" eb="2">
      <t>ショウ</t>
    </rPh>
    <rPh sb="2" eb="4">
      <t>ガッコウ</t>
    </rPh>
    <rPh sb="4" eb="5">
      <t>ベツ</t>
    </rPh>
    <rPh sb="5" eb="7">
      <t>ジドウ</t>
    </rPh>
    <rPh sb="7" eb="8">
      <t>スウ</t>
    </rPh>
    <rPh sb="9" eb="12">
      <t>ヘイキンチ</t>
    </rPh>
    <rPh sb="13" eb="15">
      <t>チュウオウ</t>
    </rPh>
    <rPh sb="15" eb="16">
      <t>チ</t>
    </rPh>
    <phoneticPr fontId="3"/>
  </si>
  <si>
    <t>生徒数（人）</t>
  </si>
  <si>
    <t>・高齢者（６５歳以上）人口の推移</t>
    <rPh sb="1" eb="4">
      <t>コウレイシャ</t>
    </rPh>
    <rPh sb="7" eb="8">
      <t>サイ</t>
    </rPh>
    <rPh sb="8" eb="10">
      <t>イジョウ</t>
    </rPh>
    <rPh sb="11" eb="13">
      <t>ジンコウ</t>
    </rPh>
    <rPh sb="14" eb="16">
      <t>スイイ</t>
    </rPh>
    <phoneticPr fontId="3"/>
  </si>
  <si>
    <t>・要介護・要支援認定者数</t>
    <rPh sb="1" eb="2">
      <t>ヨウ</t>
    </rPh>
    <rPh sb="2" eb="4">
      <t>カイゴ</t>
    </rPh>
    <rPh sb="5" eb="6">
      <t>ヨウ</t>
    </rPh>
    <rPh sb="6" eb="8">
      <t>シエン</t>
    </rPh>
    <rPh sb="8" eb="10">
      <t>ニンテイ</t>
    </rPh>
    <rPh sb="10" eb="11">
      <t>シャ</t>
    </rPh>
    <rPh sb="11" eb="12">
      <t>スウ</t>
    </rPh>
    <phoneticPr fontId="3"/>
  </si>
  <si>
    <t>認定者数</t>
  </si>
  <si>
    <t>・【スライサー無し】まち協ごとの高齢化率と認定者数</t>
    <rPh sb="7" eb="8">
      <t>ナ</t>
    </rPh>
    <rPh sb="12" eb="13">
      <t>キョウ</t>
    </rPh>
    <rPh sb="16" eb="19">
      <t>コウレイカ</t>
    </rPh>
    <rPh sb="19" eb="20">
      <t>リツ</t>
    </rPh>
    <rPh sb="21" eb="23">
      <t>ニンテイ</t>
    </rPh>
    <rPh sb="23" eb="24">
      <t>シャ</t>
    </rPh>
    <rPh sb="24" eb="25">
      <t>スウ</t>
    </rPh>
    <phoneticPr fontId="3"/>
  </si>
  <si>
    <t>・自治会名称・加入世帯数</t>
    <rPh sb="1" eb="4">
      <t>ジチカイ</t>
    </rPh>
    <rPh sb="4" eb="6">
      <t>メイショウ</t>
    </rPh>
    <rPh sb="7" eb="9">
      <t>カニュウ</t>
    </rPh>
    <rPh sb="9" eb="12">
      <t>セタイスウ</t>
    </rPh>
    <phoneticPr fontId="3"/>
  </si>
  <si>
    <t>・自治会世帯数</t>
    <rPh sb="1" eb="4">
      <t>ジチカイ</t>
    </rPh>
    <rPh sb="4" eb="7">
      <t>セタイスウ</t>
    </rPh>
    <phoneticPr fontId="3"/>
  </si>
  <si>
    <t>合計 / 自治会加入世帯数</t>
  </si>
  <si>
    <t>自治会加入率</t>
  </si>
  <si>
    <t>・まち協別_自治会加入率</t>
    <rPh sb="3" eb="4">
      <t>キョウ</t>
    </rPh>
    <rPh sb="4" eb="5">
      <t>ベツ</t>
    </rPh>
    <rPh sb="6" eb="9">
      <t>ジチカイ</t>
    </rPh>
    <rPh sb="9" eb="11">
      <t>カニュウ</t>
    </rPh>
    <rPh sb="11" eb="12">
      <t>リツ</t>
    </rPh>
    <phoneticPr fontId="3"/>
  </si>
  <si>
    <t>2022年5月1日現在</t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</si>
  <si>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介護認定率</t>
  </si>
  <si>
    <t>年齢区分CD</t>
  </si>
  <si>
    <t>年齢区分</t>
  </si>
  <si>
    <t>推計bit</t>
  </si>
  <si>
    <t>0歳～14歳</t>
  </si>
  <si>
    <t>15歳～64歳</t>
  </si>
  <si>
    <t>【参考】市内まちづくり協議会範域図</t>
    <rPh sb="1" eb="3">
      <t>サンコウ</t>
    </rPh>
    <rPh sb="4" eb="6">
      <t>シナイ</t>
    </rPh>
    <rPh sb="11" eb="14">
      <t>キョウギカイ</t>
    </rPh>
    <rPh sb="14" eb="15">
      <t>ハン</t>
    </rPh>
    <rPh sb="15" eb="16">
      <t>イキ</t>
    </rPh>
    <rPh sb="16" eb="17">
      <t>ズ</t>
    </rPh>
    <phoneticPr fontId="3"/>
  </si>
  <si>
    <t>構成町丁目</t>
    <rPh sb="0" eb="2">
      <t>コウセイ</t>
    </rPh>
    <rPh sb="2" eb="5">
      <t>チョウチョウモク</t>
    </rPh>
    <phoneticPr fontId="3"/>
  </si>
  <si>
    <t>大字鹿塩､仁川北１～３丁目､仁川台､仁川団地､仁川うぐいす台､仁川宮西町､仁川月見ガ丘､仁川旭ガ丘､仁川清風台、仁川高台１・２丁目､仁川高丸１～３丁目､鹿塩１・２丁目､新明和町(２番)､大成町(４･５･９～１０番)</t>
  </si>
  <si>
    <t>大吹町､美幸町､駒の町､新明和町(１番)､高司１丁目(４～１３番)、高司２～５丁目</t>
  </si>
  <si>
    <t>福井町､光明町､小林３丁目(８･９番)､４丁目(７番)</t>
    <rPh sb="0" eb="3">
      <t>フクイチョウ</t>
    </rPh>
    <rPh sb="4" eb="6">
      <t>コウミョウ</t>
    </rPh>
    <rPh sb="6" eb="7">
      <t>チョウ</t>
    </rPh>
    <rPh sb="8" eb="10">
      <t>オバヤシ</t>
    </rPh>
    <rPh sb="11" eb="13">
      <t>チョウメ</t>
    </rPh>
    <rPh sb="17" eb="18">
      <t>バン</t>
    </rPh>
    <rPh sb="21" eb="23">
      <t>チョウメ</t>
    </rPh>
    <rPh sb="25" eb="26">
      <t>バン</t>
    </rPh>
    <phoneticPr fontId="2"/>
  </si>
  <si>
    <t>大字蔵人､野上３～６丁目､宝梅２･３丁目､千種１～４丁目､社町(４番（７・８・１０４号を除く｡)､５～２０番)</t>
    <rPh sb="0" eb="2">
      <t>オオアザ</t>
    </rPh>
    <rPh sb="2" eb="4">
      <t>クランド</t>
    </rPh>
    <rPh sb="5" eb="7">
      <t>ノガミ</t>
    </rPh>
    <rPh sb="10" eb="12">
      <t>チョウメ</t>
    </rPh>
    <rPh sb="13" eb="15">
      <t>ホウバイ</t>
    </rPh>
    <rPh sb="18" eb="20">
      <t>チョウメ</t>
    </rPh>
    <rPh sb="21" eb="23">
      <t>チグサ</t>
    </rPh>
    <rPh sb="26" eb="28">
      <t>チョウメ</t>
    </rPh>
    <rPh sb="29" eb="31">
      <t>ヤシロチョウ</t>
    </rPh>
    <rPh sb="33" eb="34">
      <t>バン</t>
    </rPh>
    <rPh sb="42" eb="43">
      <t>ゴウ</t>
    </rPh>
    <rPh sb="44" eb="45">
      <t>ノゾ</t>
    </rPh>
    <rPh sb="53" eb="54">
      <t>バン</t>
    </rPh>
    <phoneticPr fontId="2"/>
  </si>
  <si>
    <t>逆瀬川１丁目､末広町､伊孑志１～３丁目､４丁目(１・１０～１２番）、東洋町(１番)</t>
  </si>
  <si>
    <t>切畑字長尾山（１０番地）､中山台１･２丁目､中山桜台１～７丁目､中山五月台１～７丁目、中筋山手７丁目（１・４～２０番）、中筋字長尾山９番地</t>
    <rPh sb="0" eb="2">
      <t>キリハタ</t>
    </rPh>
    <rPh sb="2" eb="3">
      <t>アザ</t>
    </rPh>
    <rPh sb="3" eb="6">
      <t>ナガオヤマ</t>
    </rPh>
    <rPh sb="9" eb="11">
      <t>バンチ</t>
    </rPh>
    <rPh sb="13" eb="16">
      <t>ナカヤマダイ</t>
    </rPh>
    <rPh sb="19" eb="21">
      <t>チョウメ</t>
    </rPh>
    <rPh sb="22" eb="24">
      <t>ナカヤマ</t>
    </rPh>
    <rPh sb="24" eb="26">
      <t>サクラダイ</t>
    </rPh>
    <rPh sb="29" eb="31">
      <t>チョウメ</t>
    </rPh>
    <rPh sb="32" eb="34">
      <t>ナカヤマ</t>
    </rPh>
    <rPh sb="43" eb="45">
      <t>ナカスジ</t>
    </rPh>
    <rPh sb="45" eb="47">
      <t>ヤマテ</t>
    </rPh>
    <rPh sb="48" eb="50">
      <t>チョウメ</t>
    </rPh>
    <rPh sb="57" eb="58">
      <t>バン</t>
    </rPh>
    <phoneticPr fontId="2"/>
  </si>
  <si>
    <t>安倉西２～４丁目､安倉中４・６丁目､安倉南１～４丁目､金井町､弥生町
安倉北２～５丁目､安倉中１～３･５丁目、中筋９丁目</t>
    <rPh sb="2" eb="3">
      <t>ニシ</t>
    </rPh>
    <rPh sb="6" eb="8">
      <t>チョウメ</t>
    </rPh>
    <phoneticPr fontId="2"/>
  </si>
  <si>
    <t>２　５年後、10年後の人口変化予測</t>
    <rPh sb="3" eb="5">
      <t>ネンゴ</t>
    </rPh>
    <rPh sb="8" eb="10">
      <t>ネンゴ</t>
    </rPh>
    <rPh sb="11" eb="13">
      <t>ジンコウ</t>
    </rPh>
    <rPh sb="13" eb="15">
      <t>ヘンカ</t>
    </rPh>
    <rPh sb="15" eb="17">
      <t>ヨソク</t>
    </rPh>
    <phoneticPr fontId="3"/>
  </si>
  <si>
    <t>３　子ども関連データ</t>
    <rPh sb="2" eb="3">
      <t>コ</t>
    </rPh>
    <rPh sb="5" eb="7">
      <t>カンレン</t>
    </rPh>
    <phoneticPr fontId="3"/>
  </si>
  <si>
    <t>４　高齢者関連データ</t>
    <rPh sb="2" eb="5">
      <t>コウレイシャ</t>
    </rPh>
    <rPh sb="5" eb="7">
      <t>カンレン</t>
    </rPh>
    <phoneticPr fontId="3"/>
  </si>
  <si>
    <t>５　自治会関連データ</t>
    <rPh sb="2" eb="5">
      <t>ジチカイ</t>
    </rPh>
    <rPh sb="5" eb="7">
      <t>カンレン</t>
    </rPh>
    <phoneticPr fontId="3"/>
  </si>
  <si>
    <t>1　人口・世帯</t>
    <rPh sb="2" eb="4">
      <t>ジンコウ</t>
    </rPh>
    <rPh sb="5" eb="7">
      <t>セタイ</t>
    </rPh>
    <phoneticPr fontId="3"/>
  </si>
  <si>
    <t>■このまちづくり協議会を構成する町丁目</t>
    <rPh sb="8" eb="11">
      <t>キョウギカイ</t>
    </rPh>
    <rPh sb="12" eb="14">
      <t>コウセイ</t>
    </rPh>
    <rPh sb="16" eb="19">
      <t>チョウチョウモク</t>
    </rPh>
    <phoneticPr fontId="3"/>
  </si>
  <si>
    <t>■掲載データ（目次）</t>
    <rPh sb="1" eb="3">
      <t>ケイサイ</t>
    </rPh>
    <rPh sb="7" eb="9">
      <t>モクジ</t>
    </rPh>
    <phoneticPr fontId="3"/>
  </si>
  <si>
    <t>■自治会加入世帯数</t>
    <rPh sb="1" eb="4">
      <t>ジチカイ</t>
    </rPh>
    <rPh sb="4" eb="6">
      <t>カニュウ</t>
    </rPh>
    <rPh sb="6" eb="9">
      <t>セタイスウ</t>
    </rPh>
    <phoneticPr fontId="3"/>
  </si>
  <si>
    <t>■要介護・要支援認定区分ごとの人数</t>
    <rPh sb="1" eb="2">
      <t>ヨウ</t>
    </rPh>
    <rPh sb="2" eb="4">
      <t>カイゴ</t>
    </rPh>
    <rPh sb="5" eb="6">
      <t>ヨウ</t>
    </rPh>
    <rPh sb="6" eb="8">
      <t>シエン</t>
    </rPh>
    <rPh sb="8" eb="10">
      <t>ニンテイ</t>
    </rPh>
    <rPh sb="10" eb="12">
      <t>クブン</t>
    </rPh>
    <rPh sb="15" eb="17">
      <t>ニンズウ</t>
    </rPh>
    <phoneticPr fontId="3"/>
  </si>
  <si>
    <t>【参考：小学校ごとの児童数（平均値・中央値）】</t>
    <rPh sb="1" eb="3">
      <t>サンコウ</t>
    </rPh>
    <rPh sb="4" eb="7">
      <t>ショウガッコウ</t>
    </rPh>
    <rPh sb="10" eb="12">
      <t>ジドウ</t>
    </rPh>
    <rPh sb="12" eb="13">
      <t>スウ</t>
    </rPh>
    <rPh sb="14" eb="17">
      <t>ヘイキンチ</t>
    </rPh>
    <rPh sb="18" eb="20">
      <t>チュウオウ</t>
    </rPh>
    <rPh sb="20" eb="21">
      <t>チ</t>
    </rPh>
    <phoneticPr fontId="3"/>
  </si>
  <si>
    <t>【参考】まち協別自治会加入率</t>
    <rPh sb="1" eb="3">
      <t>サンコウ</t>
    </rPh>
    <rPh sb="6" eb="7">
      <t>キョウ</t>
    </rPh>
    <rPh sb="7" eb="8">
      <t>ベツ</t>
    </rPh>
    <rPh sb="8" eb="11">
      <t>ジチカイ</t>
    </rPh>
    <rPh sb="11" eb="13">
      <t>カニュウ</t>
    </rPh>
    <rPh sb="13" eb="14">
      <t>リツ</t>
    </rPh>
    <phoneticPr fontId="3"/>
  </si>
  <si>
    <t>【参考】各まち協の高齢化率と65歳以上人口に占める認定者数の割合</t>
    <rPh sb="1" eb="3">
      <t>サンコウ</t>
    </rPh>
    <rPh sb="4" eb="5">
      <t>カク</t>
    </rPh>
    <rPh sb="7" eb="8">
      <t>キョウ</t>
    </rPh>
    <rPh sb="9" eb="12">
      <t>コウレイカ</t>
    </rPh>
    <rPh sb="12" eb="13">
      <t>リツ</t>
    </rPh>
    <rPh sb="16" eb="17">
      <t>サイ</t>
    </rPh>
    <rPh sb="17" eb="19">
      <t>イジョウ</t>
    </rPh>
    <rPh sb="19" eb="21">
      <t>ジンコウ</t>
    </rPh>
    <rPh sb="22" eb="23">
      <t>シ</t>
    </rPh>
    <rPh sb="25" eb="27">
      <t>ニンテイ</t>
    </rPh>
    <rPh sb="27" eb="28">
      <t>シャ</t>
    </rPh>
    <rPh sb="28" eb="29">
      <t>スウ</t>
    </rPh>
    <rPh sb="30" eb="32">
      <t>ワリアイ</t>
    </rPh>
    <phoneticPr fontId="3"/>
  </si>
  <si>
    <t>塔の町､中野町､谷口町､小林１･２丁目、小林３丁目(１～７･１０～１３番)、小林４丁目(１～６･８～１２番)、小林５丁目、高司１丁目(１～３番)大成町(１～３･６～８番)</t>
  </si>
  <si>
    <t>大字伊孑志､梅野町､中州１･２丁目､野上１･２丁目､武庫山１･２丁目､南口１・２丁目､月見山１・２丁目､紅葉ガ丘､長寿ガ丘､湯本町､逆瀬川２丁目､宝梅１丁目､寿楽荘､宝松苑､社町(１～３番､４番７･８･１０４号)</t>
    <rPh sb="0" eb="2">
      <t>オオアザ</t>
    </rPh>
    <rPh sb="2" eb="5">
      <t>イソシ</t>
    </rPh>
    <rPh sb="6" eb="9">
      <t>ウメノチョウ</t>
    </rPh>
    <rPh sb="10" eb="12">
      <t>ナカス</t>
    </rPh>
    <rPh sb="15" eb="17">
      <t>チョウメ</t>
    </rPh>
    <rPh sb="18" eb="20">
      <t>ノガミ</t>
    </rPh>
    <rPh sb="23" eb="25">
      <t>チョウメ</t>
    </rPh>
    <rPh sb="26" eb="28">
      <t>ムコ</t>
    </rPh>
    <rPh sb="28" eb="29">
      <t>ヤマ</t>
    </rPh>
    <rPh sb="32" eb="34">
      <t>チョウメ</t>
    </rPh>
    <rPh sb="35" eb="37">
      <t>ミナミグチ</t>
    </rPh>
    <rPh sb="40" eb="42">
      <t>チョウメ</t>
    </rPh>
    <rPh sb="43" eb="46">
      <t>ツキミヤマ</t>
    </rPh>
    <rPh sb="49" eb="51">
      <t>チョウメ</t>
    </rPh>
    <rPh sb="52" eb="54">
      <t>モミジ</t>
    </rPh>
    <rPh sb="55" eb="56">
      <t>オカ</t>
    </rPh>
    <rPh sb="57" eb="59">
      <t>チョウジュ</t>
    </rPh>
    <rPh sb="60" eb="61">
      <t>オカ</t>
    </rPh>
    <rPh sb="62" eb="65">
      <t>ユモトチョウ</t>
    </rPh>
    <rPh sb="66" eb="68">
      <t>サカセ</t>
    </rPh>
    <rPh sb="68" eb="69">
      <t>ガワ</t>
    </rPh>
    <rPh sb="69" eb="72">
      <t>ニチョウメ</t>
    </rPh>
    <rPh sb="73" eb="74">
      <t>タカラ</t>
    </rPh>
    <rPh sb="74" eb="75">
      <t>ウメ</t>
    </rPh>
    <rPh sb="76" eb="78">
      <t>チョウメ</t>
    </rPh>
    <rPh sb="79" eb="80">
      <t>コトブキ</t>
    </rPh>
    <rPh sb="80" eb="81">
      <t>ラク</t>
    </rPh>
    <rPh sb="81" eb="82">
      <t>ソウ</t>
    </rPh>
    <rPh sb="83" eb="84">
      <t>タカラ</t>
    </rPh>
    <rPh sb="84" eb="85">
      <t>マツ</t>
    </rPh>
    <rPh sb="85" eb="86">
      <t>ソノ</t>
    </rPh>
    <rPh sb="87" eb="88">
      <t>シャ</t>
    </rPh>
    <rPh sb="88" eb="89">
      <t>マチ</t>
    </rPh>
    <rPh sb="93" eb="94">
      <t>バン</t>
    </rPh>
    <rPh sb="96" eb="97">
      <t>バン</t>
    </rPh>
    <rPh sb="104" eb="105">
      <t>ゴウ</t>
    </rPh>
    <phoneticPr fontId="2"/>
  </si>
  <si>
    <t>大字川面､切畑字長尾山(１３番地)､清荒神１丁目､宮の町､川面１～６丁目､御殿山１～３・４丁目（２・６・１１番３号～１６号・１２番～３０番・３１番１号～９号除く）､栄町１～３丁目､桜ガ丘､旭町１丁目､武庫川町(１～４･７番)</t>
  </si>
  <si>
    <t>大字米谷､切畑字長尾山(１１･１２番地)､清荒神２～５丁目､泉ガ丘､売布１～４丁目､売布ガ丘､売布山手町､売布きよしガ丘、売布自由ガ丘､米谷１丁目(１番１８～２６号･３～１２番･１６～１９番)、米谷２丁目(１･２番２３～４１号･３～１７番)、中山寺３丁目､売布東の町､中山荘園</t>
  </si>
  <si>
    <t>小浜４･５丁目､星の荘､三笠町､寿町､泉町､向月町､安倉北１丁目､安倉西１丁目､今里町､米谷１丁目(１３･１４･２１～４０番)</t>
    <rPh sb="0" eb="2">
      <t>コハマ</t>
    </rPh>
    <rPh sb="5" eb="7">
      <t>チョウメ</t>
    </rPh>
    <rPh sb="8" eb="9">
      <t>ホシ</t>
    </rPh>
    <rPh sb="10" eb="11">
      <t>ソウ</t>
    </rPh>
    <rPh sb="12" eb="15">
      <t>ミカサチョウ</t>
    </rPh>
    <rPh sb="16" eb="18">
      <t>コトブキチョウ</t>
    </rPh>
    <rPh sb="19" eb="21">
      <t>イズミチョウ</t>
    </rPh>
    <rPh sb="22" eb="23">
      <t>コウ</t>
    </rPh>
    <rPh sb="23" eb="24">
      <t>ズキ</t>
    </rPh>
    <rPh sb="24" eb="25">
      <t>チョウ</t>
    </rPh>
    <rPh sb="26" eb="28">
      <t>アクラ</t>
    </rPh>
    <rPh sb="28" eb="29">
      <t>キタ</t>
    </rPh>
    <rPh sb="30" eb="32">
      <t>チョウメ</t>
    </rPh>
    <rPh sb="33" eb="35">
      <t>アクラ</t>
    </rPh>
    <rPh sb="35" eb="36">
      <t>ニシ</t>
    </rPh>
    <rPh sb="37" eb="39">
      <t>チョウメ</t>
    </rPh>
    <rPh sb="40" eb="43">
      <t>イマザトチョウ</t>
    </rPh>
    <rPh sb="44" eb="46">
      <t>マイタニ</t>
    </rPh>
    <rPh sb="47" eb="49">
      <t>チョウメ</t>
    </rPh>
    <rPh sb="61" eb="62">
      <t>バン</t>
    </rPh>
    <phoneticPr fontId="2"/>
  </si>
  <si>
    <t>小浜１～３丁目､美座１･２丁目､鶴の荘､旭町２･３丁目､武庫川町(５･６番)、米谷１丁目(１番１～１７号･２番)米谷２丁目(２番１～２２号)</t>
    <rPh sb="0" eb="2">
      <t>コハマ</t>
    </rPh>
    <rPh sb="5" eb="7">
      <t>チョウメ</t>
    </rPh>
    <rPh sb="8" eb="10">
      <t>ミザ</t>
    </rPh>
    <rPh sb="13" eb="15">
      <t>チョウメ</t>
    </rPh>
    <rPh sb="16" eb="17">
      <t>ツル</t>
    </rPh>
    <rPh sb="18" eb="19">
      <t>ソウ</t>
    </rPh>
    <rPh sb="20" eb="22">
      <t>アサヒマチ</t>
    </rPh>
    <rPh sb="25" eb="27">
      <t>チョウメ</t>
    </rPh>
    <rPh sb="28" eb="31">
      <t>ムコガワ</t>
    </rPh>
    <rPh sb="31" eb="32">
      <t>チョウ</t>
    </rPh>
    <rPh sb="36" eb="37">
      <t>バン</t>
    </rPh>
    <rPh sb="39" eb="41">
      <t>マイタニ</t>
    </rPh>
    <rPh sb="42" eb="44">
      <t>チョウメ</t>
    </rPh>
    <rPh sb="46" eb="47">
      <t>バン</t>
    </rPh>
    <rPh sb="51" eb="52">
      <t>ゴウ</t>
    </rPh>
    <rPh sb="54" eb="55">
      <t>バン</t>
    </rPh>
    <rPh sb="56" eb="58">
      <t>マイタニ</t>
    </rPh>
    <rPh sb="59" eb="61">
      <t>チョウメ</t>
    </rPh>
    <rPh sb="63" eb="64">
      <t>バン</t>
    </rPh>
    <rPh sb="68" eb="69">
      <t>ゴウ</t>
    </rPh>
    <phoneticPr fontId="2"/>
  </si>
  <si>
    <t>切畑字長尾山(１～３･５・６･１７番地)、雲雀丘１～４丁目､雲雀丘山手１･２丁目､花屋敷荘園１～４丁目､花屋敷つつじが丘､花屋敷松ガ丘､長尾台１・２丁目､ふじガ丘、花屋敷緑ガ丘</t>
    <rPh sb="0" eb="2">
      <t>キリハタ</t>
    </rPh>
    <rPh sb="2" eb="3">
      <t>アザ</t>
    </rPh>
    <rPh sb="3" eb="6">
      <t>ナガオヤマ</t>
    </rPh>
    <rPh sb="17" eb="19">
      <t>バンチ</t>
    </rPh>
    <rPh sb="82" eb="83">
      <t>ハナ</t>
    </rPh>
    <rPh sb="83" eb="85">
      <t>ヤシキ</t>
    </rPh>
    <rPh sb="85" eb="86">
      <t>ミドリ</t>
    </rPh>
    <rPh sb="87" eb="88">
      <t>オカ</t>
    </rPh>
    <phoneticPr fontId="2"/>
  </si>
  <si>
    <t>大字上佐曽利､下佐曽利､香合新田､長谷､芝辻新田･大原野･波豆･境野･玉瀬･切畑・切畑字長尾山(７～８番地、宝塚･長尾･売布･中山桜台・長尾台小学校区、を除く｡)</t>
    <rPh sb="0" eb="2">
      <t>オオアザ</t>
    </rPh>
    <rPh sb="2" eb="6">
      <t>カミサソリ</t>
    </rPh>
    <rPh sb="7" eb="11">
      <t>シモサソリ</t>
    </rPh>
    <rPh sb="12" eb="14">
      <t>コウゴウ</t>
    </rPh>
    <rPh sb="14" eb="16">
      <t>ニッタ</t>
    </rPh>
    <rPh sb="17" eb="19">
      <t>ハセ</t>
    </rPh>
    <rPh sb="20" eb="22">
      <t>シバツジ</t>
    </rPh>
    <rPh sb="22" eb="24">
      <t>ニッタ</t>
    </rPh>
    <rPh sb="25" eb="28">
      <t>オオハラノ</t>
    </rPh>
    <rPh sb="29" eb="31">
      <t>ハズ</t>
    </rPh>
    <rPh sb="32" eb="34">
      <t>サカイノ</t>
    </rPh>
    <rPh sb="35" eb="36">
      <t>タマ</t>
    </rPh>
    <rPh sb="36" eb="37">
      <t>セ</t>
    </rPh>
    <rPh sb="38" eb="40">
      <t>キリハタ</t>
    </rPh>
    <rPh sb="63" eb="65">
      <t>ナカヤマ</t>
    </rPh>
    <rPh sb="65" eb="67">
      <t>サクラダイ</t>
    </rPh>
    <phoneticPr fontId="2"/>
  </si>
  <si>
    <t>亀井町､御所の前町､高松町､末成町､伊孑志４丁目(２～７番)､東洋町(２、３、５～１０番)</t>
    <rPh sb="0" eb="3">
      <t>カメイチョウ</t>
    </rPh>
    <rPh sb="4" eb="6">
      <t>ゴショ</t>
    </rPh>
    <rPh sb="7" eb="9">
      <t>マエチョウ</t>
    </rPh>
    <rPh sb="10" eb="12">
      <t>タカマツ</t>
    </rPh>
    <rPh sb="12" eb="13">
      <t>チョウ</t>
    </rPh>
    <rPh sb="14" eb="17">
      <t>スエナリチョウ</t>
    </rPh>
    <rPh sb="18" eb="21">
      <t>イソシ</t>
    </rPh>
    <rPh sb="22" eb="24">
      <t>チョウメ</t>
    </rPh>
    <rPh sb="28" eb="29">
      <t>バン</t>
    </rPh>
    <rPh sb="31" eb="34">
      <t>トウヨウチョウ</t>
    </rPh>
    <rPh sb="43" eb="44">
      <t>バン</t>
    </rPh>
    <phoneticPr fontId="2"/>
  </si>
  <si>
    <t>2022</t>
  </si>
  <si>
    <t>合計</t>
  </si>
  <si>
    <t>比較用_全市高齢化率</t>
  </si>
  <si>
    <t>比較用_全市介護保険認定率</t>
  </si>
  <si>
    <t>合計 / 比較用_全市高齢化率</t>
  </si>
  <si>
    <t>合計 / 比較用_全市介護保険認定率</t>
  </si>
  <si>
    <t>ﾒﾛﾃﾞｨ-ﾊｲﾑ仁川ｶﾞｰﾃﾞﾝｽﾞ管理組合</t>
  </si>
  <si>
    <t>比較用_全市自治会加入率</t>
  </si>
  <si>
    <t>合計 / 比較用_全市自治会加入率</t>
  </si>
  <si>
    <t>【注意事項】
「（まち協別集計）」と表記しているデータは、上記「このまちづくり協議会を構成する町丁目」のデータを集計しています。</t>
    <rPh sb="11" eb="12">
      <t>キョウ</t>
    </rPh>
    <rPh sb="12" eb="13">
      <t>ベツ</t>
    </rPh>
    <rPh sb="13" eb="15">
      <t>シュウケイ</t>
    </rPh>
    <rPh sb="18" eb="20">
      <t>ヒョウキ</t>
    </rPh>
    <rPh sb="29" eb="31">
      <t>ジョウキ</t>
    </rPh>
    <rPh sb="39" eb="42">
      <t>キョウギカイ</t>
    </rPh>
    <rPh sb="43" eb="45">
      <t>コウセイ</t>
    </rPh>
    <rPh sb="47" eb="50">
      <t>チョウチョウモク</t>
    </rPh>
    <rPh sb="56" eb="58">
      <t>シュウケイ</t>
    </rPh>
    <phoneticPr fontId="3"/>
  </si>
  <si>
    <t>宝塚宝南</t>
  </si>
  <si>
    <t>宝梅</t>
  </si>
  <si>
    <t>西逆瀬川</t>
  </si>
  <si>
    <t>【参考：中学校ごとの生徒数（平均値・中央値）】</t>
    <rPh sb="1" eb="3">
      <t>サンコウ</t>
    </rPh>
    <rPh sb="4" eb="5">
      <t>チュウ</t>
    </rPh>
    <rPh sb="5" eb="7">
      <t>ガッコウ</t>
    </rPh>
    <rPh sb="10" eb="12">
      <t>セイト</t>
    </rPh>
    <rPh sb="12" eb="13">
      <t>スウ</t>
    </rPh>
    <phoneticPr fontId="3"/>
  </si>
  <si>
    <t>・人口推計・人数（まち協ごと）</t>
    <rPh sb="1" eb="3">
      <t>ジンコウ</t>
    </rPh>
    <rPh sb="3" eb="5">
      <t>スイケイ</t>
    </rPh>
    <rPh sb="6" eb="8">
      <t>ニンズウ</t>
    </rPh>
    <rPh sb="11" eb="12">
      <t>キョウ</t>
    </rPh>
    <phoneticPr fontId="3"/>
  </si>
  <si>
    <t>・人口推計・割合（まち協ごと）</t>
    <rPh sb="1" eb="3">
      <t>ジンコウ</t>
    </rPh>
    <rPh sb="3" eb="5">
      <t>スイケイ</t>
    </rPh>
    <rPh sb="6" eb="8">
      <t>ワリアイ</t>
    </rPh>
    <rPh sb="11" eb="12">
      <t>キョウ</t>
    </rPh>
    <phoneticPr fontId="3"/>
  </si>
  <si>
    <t>・人口推計・人数（全市・スライサー接続なし）</t>
    <rPh sb="1" eb="3">
      <t>ジンコウ</t>
    </rPh>
    <rPh sb="3" eb="5">
      <t>スイケイ</t>
    </rPh>
    <rPh sb="6" eb="8">
      <t>ニンズウ</t>
    </rPh>
    <rPh sb="9" eb="11">
      <t>ゼンシ</t>
    </rPh>
    <rPh sb="17" eb="19">
      <t>セツゾク</t>
    </rPh>
    <phoneticPr fontId="3"/>
  </si>
  <si>
    <t>・人口推計・割合（全市・スライサー接続なし）</t>
    <rPh sb="1" eb="3">
      <t>ジンコウ</t>
    </rPh>
    <rPh sb="3" eb="5">
      <t>スイケイ</t>
    </rPh>
    <rPh sb="6" eb="8">
      <t>ワリアイ</t>
    </rPh>
    <rPh sb="9" eb="11">
      <t>ゼンシ</t>
    </rPh>
    <rPh sb="17" eb="19">
      <t>セツゾク</t>
    </rPh>
    <phoneticPr fontId="3"/>
  </si>
  <si>
    <t>～シートについて～</t>
    <phoneticPr fontId="3"/>
  </si>
  <si>
    <t>～「地域カルテ」シートの使い方～</t>
    <rPh sb="2" eb="4">
      <t>チイキ</t>
    </rPh>
    <rPh sb="12" eb="13">
      <t>ツカ</t>
    </rPh>
    <rPh sb="14" eb="15">
      <t>カタ</t>
    </rPh>
    <phoneticPr fontId="3"/>
  </si>
  <si>
    <t>1_仁川まちづくり協議会</t>
  </si>
  <si>
    <t>仁川まちづくり協議会</t>
    <rPh sb="0" eb="2">
      <t>ニガワ</t>
    </rPh>
    <rPh sb="7" eb="10">
      <t>キョウギカイ</t>
    </rPh>
    <phoneticPr fontId="5"/>
  </si>
  <si>
    <t>01_仁川</t>
    <rPh sb="3" eb="5">
      <t>ニガワ</t>
    </rPh>
    <phoneticPr fontId="3"/>
  </si>
  <si>
    <t>2_宝塚市高司小学校区まちづくり協議会</t>
  </si>
  <si>
    <t>宝塚市高司小学校区まちづくり協議会</t>
    <rPh sb="0" eb="3">
      <t>タカラヅカシ</t>
    </rPh>
    <rPh sb="3" eb="4">
      <t>タカ</t>
    </rPh>
    <rPh sb="4" eb="5">
      <t>ツカサ</t>
    </rPh>
    <rPh sb="5" eb="8">
      <t>ショウガッコウ</t>
    </rPh>
    <rPh sb="8" eb="9">
      <t>ク</t>
    </rPh>
    <rPh sb="14" eb="17">
      <t>キョウギカイ</t>
    </rPh>
    <phoneticPr fontId="5"/>
  </si>
  <si>
    <t>02_高司</t>
    <rPh sb="3" eb="4">
      <t>タカ</t>
    </rPh>
    <rPh sb="4" eb="5">
      <t>ツカサ</t>
    </rPh>
    <phoneticPr fontId="3"/>
  </si>
  <si>
    <t>3_宝塚市良元地区まちづくり協議会</t>
  </si>
  <si>
    <t>宝塚市良元地区まちづくり協議会</t>
    <rPh sb="0" eb="3">
      <t>タカラヅカシ</t>
    </rPh>
    <rPh sb="3" eb="4">
      <t>リョウ</t>
    </rPh>
    <rPh sb="4" eb="5">
      <t>ハジメ</t>
    </rPh>
    <rPh sb="5" eb="7">
      <t>チク</t>
    </rPh>
    <rPh sb="12" eb="15">
      <t>キョウギカイ</t>
    </rPh>
    <phoneticPr fontId="5"/>
  </si>
  <si>
    <t>03_良元</t>
    <rPh sb="3" eb="4">
      <t>リョウ</t>
    </rPh>
    <rPh sb="4" eb="5">
      <t>ゲン</t>
    </rPh>
    <phoneticPr fontId="3"/>
  </si>
  <si>
    <t>4_宝塚市光明地域まちづくり協議会</t>
  </si>
  <si>
    <t>宝塚市光明地域まちづくり協議会</t>
    <rPh sb="0" eb="3">
      <t>タカラヅカシ</t>
    </rPh>
    <rPh sb="3" eb="5">
      <t>コウミョウ</t>
    </rPh>
    <rPh sb="5" eb="7">
      <t>チイキ</t>
    </rPh>
    <rPh sb="12" eb="15">
      <t>キョウギカイ</t>
    </rPh>
    <phoneticPr fontId="5"/>
  </si>
  <si>
    <t>04_光明</t>
    <rPh sb="3" eb="5">
      <t>コウミョウ</t>
    </rPh>
    <phoneticPr fontId="3"/>
  </si>
  <si>
    <t>05_末成</t>
    <rPh sb="3" eb="5">
      <t>スエナリ</t>
    </rPh>
    <phoneticPr fontId="3"/>
  </si>
  <si>
    <t>6_宝塚市西山まちづくり協議会</t>
  </si>
  <si>
    <t>宝塚市西山まちづくり協議会</t>
    <rPh sb="0" eb="3">
      <t>タカラヅカシ</t>
    </rPh>
    <rPh sb="3" eb="5">
      <t>ニシヤマ</t>
    </rPh>
    <rPh sb="10" eb="13">
      <t>キョウギカイ</t>
    </rPh>
    <phoneticPr fontId="5"/>
  </si>
  <si>
    <t>06_西山</t>
    <rPh sb="3" eb="5">
      <t>ニシヤマ</t>
    </rPh>
    <phoneticPr fontId="3"/>
  </si>
  <si>
    <t>7_まちづくり協議会コミュニティ末広</t>
  </si>
  <si>
    <t>まちづくり協議会コミュニティ末広</t>
    <rPh sb="5" eb="8">
      <t>キョウギカイ</t>
    </rPh>
    <rPh sb="14" eb="16">
      <t>スエヒロ</t>
    </rPh>
    <phoneticPr fontId="5"/>
  </si>
  <si>
    <t>07_末広</t>
    <rPh sb="3" eb="5">
      <t>スエヒロ</t>
    </rPh>
    <phoneticPr fontId="3"/>
  </si>
  <si>
    <t>8_宝塚第一小学校区まちづくり協議会</t>
  </si>
  <si>
    <t>宝塚第一小学校区まちづくり協議会</t>
    <rPh sb="0" eb="1">
      <t>タカラ</t>
    </rPh>
    <rPh sb="1" eb="2">
      <t>ヅカ</t>
    </rPh>
    <rPh sb="2" eb="4">
      <t>ダイイチ</t>
    </rPh>
    <rPh sb="4" eb="7">
      <t>ショウガッコウ</t>
    </rPh>
    <rPh sb="7" eb="8">
      <t>ク</t>
    </rPh>
    <rPh sb="13" eb="16">
      <t>キョウギカイ</t>
    </rPh>
    <phoneticPr fontId="5"/>
  </si>
  <si>
    <t>08_一小</t>
    <rPh sb="3" eb="5">
      <t>イッショウ</t>
    </rPh>
    <phoneticPr fontId="3"/>
  </si>
  <si>
    <t>9_逆瀬台小学校区まちづくり協議会</t>
  </si>
  <si>
    <t>逆瀬台小学校区まちづくり協議会</t>
    <rPh sb="0" eb="3">
      <t>サカセダイ</t>
    </rPh>
    <rPh sb="3" eb="6">
      <t>ショウガッコウ</t>
    </rPh>
    <rPh sb="6" eb="7">
      <t>ク</t>
    </rPh>
    <rPh sb="12" eb="15">
      <t>キョウギカイ</t>
    </rPh>
    <phoneticPr fontId="5"/>
  </si>
  <si>
    <t>09_逆瀬台</t>
    <rPh sb="3" eb="6">
      <t>サカセダイ</t>
    </rPh>
    <phoneticPr fontId="3"/>
  </si>
  <si>
    <t>大字小林､光ガ丘１・２丁目､青葉台１・２丁目､逆瀬台１～６丁目､ゆずり葉台１～３丁目</t>
  </si>
  <si>
    <t>10_宝塚市すみれガ丘小学校区まちづくり協議会</t>
  </si>
  <si>
    <t>宝塚市すみれガ丘小学校区まちづくり協議会</t>
    <rPh sb="0" eb="3">
      <t>タカラヅカシ</t>
    </rPh>
    <rPh sb="7" eb="8">
      <t>オカ</t>
    </rPh>
    <rPh sb="8" eb="11">
      <t>ショウガッコウ</t>
    </rPh>
    <rPh sb="11" eb="12">
      <t>ク</t>
    </rPh>
    <rPh sb="17" eb="20">
      <t>キョウギカイ</t>
    </rPh>
    <phoneticPr fontId="5"/>
  </si>
  <si>
    <t>すみれガ丘１～４丁目､御殿山４丁目２・６・１１番３号～１６号・１２番～３０番・３１番１号～９号</t>
    <rPh sb="4" eb="5">
      <t>オカ</t>
    </rPh>
    <rPh sb="8" eb="10">
      <t>チョウメ</t>
    </rPh>
    <rPh sb="11" eb="14">
      <t>ゴテンヤマ</t>
    </rPh>
    <rPh sb="15" eb="17">
      <t>チョウメ</t>
    </rPh>
    <phoneticPr fontId="2"/>
  </si>
  <si>
    <t>11_宝塚小学校区まちづくり協議会</t>
  </si>
  <si>
    <t>宝塚小学校区まちづくり協議会</t>
    <rPh sb="0" eb="2">
      <t>タカラヅカ</t>
    </rPh>
    <rPh sb="2" eb="5">
      <t>ショウガッコウ</t>
    </rPh>
    <rPh sb="5" eb="6">
      <t>ク</t>
    </rPh>
    <rPh sb="11" eb="14">
      <t>キョウギカイ</t>
    </rPh>
    <phoneticPr fontId="5"/>
  </si>
  <si>
    <t>11_宝塚</t>
    <rPh sb="3" eb="5">
      <t>タカラヅカ</t>
    </rPh>
    <phoneticPr fontId="3"/>
  </si>
  <si>
    <t>12_売布小学校区まちづくり協議会</t>
  </si>
  <si>
    <t>売布小学校区まちづくり協議会</t>
    <rPh sb="0" eb="2">
      <t>メフ</t>
    </rPh>
    <phoneticPr fontId="5"/>
  </si>
  <si>
    <t>12_売布</t>
    <rPh sb="3" eb="5">
      <t>メフ</t>
    </rPh>
    <phoneticPr fontId="3"/>
  </si>
  <si>
    <t>13_小浜小学校区まちづくり協議会</t>
  </si>
  <si>
    <t>小浜小学校区まちづくり協議会</t>
    <rPh sb="0" eb="2">
      <t>コハマ</t>
    </rPh>
    <phoneticPr fontId="5"/>
  </si>
  <si>
    <t>13_小浜</t>
    <rPh sb="3" eb="5">
      <t>コハマ</t>
    </rPh>
    <phoneticPr fontId="3"/>
  </si>
  <si>
    <t>14_宝塚市美座地域まちづくり協議会</t>
  </si>
  <si>
    <t>宝塚市美座地域まちづくり協議会</t>
    <rPh sb="3" eb="5">
      <t>ミザ</t>
    </rPh>
    <rPh sb="5" eb="7">
      <t>チイキ</t>
    </rPh>
    <phoneticPr fontId="5"/>
  </si>
  <si>
    <t>14_美座</t>
    <rPh sb="3" eb="5">
      <t>ミザ</t>
    </rPh>
    <phoneticPr fontId="3"/>
  </si>
  <si>
    <t>15_安倉地区まちづくり協議会</t>
  </si>
  <si>
    <t>安倉地区まちづくり協議会</t>
    <rPh sb="0" eb="2">
      <t>アクラ</t>
    </rPh>
    <phoneticPr fontId="5"/>
  </si>
  <si>
    <t>15_安倉</t>
    <rPh sb="3" eb="5">
      <t>アクラ</t>
    </rPh>
    <phoneticPr fontId="3"/>
  </si>
  <si>
    <t>16_宝塚市長尾地区まちづくり協議会</t>
  </si>
  <si>
    <t>宝塚市長尾地区まちづくり協議会</t>
    <rPh sb="3" eb="5">
      <t>ナガオ</t>
    </rPh>
    <rPh sb="5" eb="7">
      <t>チク</t>
    </rPh>
    <rPh sb="12" eb="15">
      <t>キョウギカイ</t>
    </rPh>
    <phoneticPr fontId="5"/>
  </si>
  <si>
    <t>16_長尾</t>
    <rPh sb="3" eb="5">
      <t>ナガオ</t>
    </rPh>
    <phoneticPr fontId="3"/>
  </si>
  <si>
    <t xml:space="preserve">大字中筋(中筋字長尾山９番地を除く)･大字中山寺･大字平井、切畑字長尾山４番地､中山寺１･２丁目､平井１～６丁目､中筋１～４丁目､中筋５～８丁目、中筋山手１～６丁目、中筋山手７丁目（１・４～２０番を除く）、長尾町､山本東１～３丁目､山本西１～３丁目､山本中１～３丁目､南ひばりガ丘１丁目､南ひばりガ丘２丁目(１～５･１０番)
山本南１～３丁目平井７丁目山本丸橋１・２丁目、３丁目１～１２・２２～３９番地（１・２番（１～２６号・６２～６８号）・４～６番）口谷西１・２丁目、３丁目１～２８番地、２９番地４、２９番地１２～３０、２９番地５０～５３、２９番地６３・６４、２９番地６６～７４（１～７・９～１１番）、口谷東１・２丁目、３丁目１５～２６番地(１・２番）、南ひばりガ丘２丁目（６～９・１１～１４番）南ひばりガ丘３丁目
山本野里１～３丁目山本丸橋３丁目１３～２１番地、４０～８７番地（２番２７～５０号・８・１０・１１・１３・１６・１９・２０番）、山本丸橋４丁目、口谷西３丁目２９番地６～８、２９番地３１～４４、２９番地５４～６２、２９番地６５、３０～１０３番地（１３・１４・１６・１8・１９・２０・２４・２６・２７番）、口谷東３丁目１～３番地、１０～１２番地、２７～１０７番地（７・８・９・１１・１４・１６番）
</t>
    <rPh sb="0" eb="2">
      <t>オオアザ</t>
    </rPh>
    <rPh sb="2" eb="4">
      <t>ナカスジ</t>
    </rPh>
    <rPh sb="5" eb="7">
      <t>ナカスジ</t>
    </rPh>
    <rPh sb="7" eb="8">
      <t>アザ</t>
    </rPh>
    <rPh sb="8" eb="11">
      <t>ナガオヤマ</t>
    </rPh>
    <rPh sb="12" eb="14">
      <t>バンチ</t>
    </rPh>
    <rPh sb="15" eb="16">
      <t>ノゾ</t>
    </rPh>
    <rPh sb="19" eb="21">
      <t>オオアザ</t>
    </rPh>
    <rPh sb="21" eb="23">
      <t>ナカヤマ</t>
    </rPh>
    <rPh sb="23" eb="24">
      <t>デラ</t>
    </rPh>
    <rPh sb="25" eb="27">
      <t>オオアザ</t>
    </rPh>
    <rPh sb="27" eb="29">
      <t>ヒライ</t>
    </rPh>
    <rPh sb="30" eb="32">
      <t>キリハタ</t>
    </rPh>
    <rPh sb="32" eb="33">
      <t>アザ</t>
    </rPh>
    <rPh sb="33" eb="36">
      <t>ナガオヤマ</t>
    </rPh>
    <rPh sb="37" eb="39">
      <t>バンチ</t>
    </rPh>
    <rPh sb="40" eb="43">
      <t>ナカヤマデラ</t>
    </rPh>
    <rPh sb="46" eb="48">
      <t>チョウメ</t>
    </rPh>
    <rPh sb="49" eb="51">
      <t>ヒライ</t>
    </rPh>
    <rPh sb="54" eb="56">
      <t>チョウメ</t>
    </rPh>
    <rPh sb="57" eb="59">
      <t>ナカスジ</t>
    </rPh>
    <rPh sb="62" eb="64">
      <t>チョウメ</t>
    </rPh>
    <rPh sb="65" eb="67">
      <t>ナカスジ</t>
    </rPh>
    <rPh sb="70" eb="72">
      <t>チョウメ</t>
    </rPh>
    <rPh sb="73" eb="75">
      <t>ナカスジ</t>
    </rPh>
    <rPh sb="75" eb="77">
      <t>ヤマテ</t>
    </rPh>
    <rPh sb="80" eb="82">
      <t>チョウメ</t>
    </rPh>
    <rPh sb="83" eb="85">
      <t>ナカスジ</t>
    </rPh>
    <rPh sb="97" eb="98">
      <t>バン</t>
    </rPh>
    <rPh sb="99" eb="100">
      <t>ノゾ</t>
    </rPh>
    <rPh sb="103" eb="105">
      <t>ナガオ</t>
    </rPh>
    <rPh sb="105" eb="106">
      <t>チョウ</t>
    </rPh>
    <rPh sb="107" eb="109">
      <t>ヤマモト</t>
    </rPh>
    <rPh sb="109" eb="110">
      <t>ヒガシ</t>
    </rPh>
    <rPh sb="113" eb="115">
      <t>チョウメ</t>
    </rPh>
    <rPh sb="116" eb="118">
      <t>ヤマモト</t>
    </rPh>
    <rPh sb="118" eb="119">
      <t>ニシ</t>
    </rPh>
    <rPh sb="122" eb="124">
      <t>チョウメ</t>
    </rPh>
    <rPh sb="125" eb="127">
      <t>ヤマモト</t>
    </rPh>
    <rPh sb="127" eb="128">
      <t>ナカ</t>
    </rPh>
    <rPh sb="131" eb="133">
      <t>チョウメ</t>
    </rPh>
    <rPh sb="134" eb="135">
      <t>ミナミ</t>
    </rPh>
    <rPh sb="139" eb="140">
      <t>オカ</t>
    </rPh>
    <rPh sb="141" eb="143">
      <t>チョウメ</t>
    </rPh>
    <rPh sb="144" eb="145">
      <t>ミナミ</t>
    </rPh>
    <rPh sb="149" eb="150">
      <t>オカ</t>
    </rPh>
    <rPh sb="151" eb="153">
      <t>チョウメ</t>
    </rPh>
    <rPh sb="160" eb="161">
      <t>バン</t>
    </rPh>
    <phoneticPr fontId="2"/>
  </si>
  <si>
    <t>17_中山台コミュニティ</t>
  </si>
  <si>
    <t>中山台コミュニティ</t>
    <rPh sb="0" eb="2">
      <t>ナカヤマ</t>
    </rPh>
    <rPh sb="2" eb="3">
      <t>ダイ</t>
    </rPh>
    <phoneticPr fontId="5"/>
  </si>
  <si>
    <t>17_中山台</t>
    <rPh sb="3" eb="5">
      <t>ナカヤマ</t>
    </rPh>
    <rPh sb="5" eb="6">
      <t>ダイ</t>
    </rPh>
    <phoneticPr fontId="3"/>
  </si>
  <si>
    <t>18_山本山手</t>
    <rPh sb="3" eb="5">
      <t>ヤマモト</t>
    </rPh>
    <rPh sb="5" eb="7">
      <t>ヤマテ</t>
    </rPh>
    <phoneticPr fontId="3"/>
  </si>
  <si>
    <t>切畑字長尾山７･８番地､山手台西１～４丁目､山手台東１～５丁目､山本台１～３丁目､平井山荘</t>
    <rPh sb="0" eb="2">
      <t>キリハタ</t>
    </rPh>
    <rPh sb="2" eb="3">
      <t>アザ</t>
    </rPh>
    <rPh sb="3" eb="6">
      <t>ナガオヤマ</t>
    </rPh>
    <rPh sb="9" eb="11">
      <t>バンチ</t>
    </rPh>
    <rPh sb="12" eb="15">
      <t>ヤマテダイ</t>
    </rPh>
    <rPh sb="15" eb="16">
      <t>ニシ</t>
    </rPh>
    <rPh sb="19" eb="21">
      <t>チョウメ</t>
    </rPh>
    <rPh sb="22" eb="25">
      <t>ヤマテダイ</t>
    </rPh>
    <rPh sb="25" eb="26">
      <t>ヒガシ</t>
    </rPh>
    <rPh sb="29" eb="31">
      <t>チョウメ</t>
    </rPh>
    <phoneticPr fontId="2"/>
  </si>
  <si>
    <t>19_宝塚市長尾台小学校区まちづくり協議会</t>
  </si>
  <si>
    <t>宝塚市長尾台小学校区まちづくり協議会</t>
    <rPh sb="3" eb="6">
      <t>ナガオダイ</t>
    </rPh>
    <phoneticPr fontId="5"/>
  </si>
  <si>
    <t>20_宝塚市西谷地区まちづくり協議会</t>
  </si>
  <si>
    <t>宝塚市西谷地区まちづくり協議会</t>
    <rPh sb="3" eb="5">
      <t>ニシタニ</t>
    </rPh>
    <phoneticPr fontId="5"/>
  </si>
  <si>
    <t>20_西谷</t>
    <rPh sb="3" eb="5">
      <t>ニシタニ</t>
    </rPh>
    <phoneticPr fontId="3"/>
  </si>
  <si>
    <t>男年少人口（0～14歳）</t>
  </si>
  <si>
    <t>男生産年齢人口（15～64歳）</t>
  </si>
  <si>
    <t>男老年人口（65歳以上）</t>
  </si>
  <si>
    <t>女年少人口（0～14歳）</t>
  </si>
  <si>
    <t>女生産年齢人口（15～64歳）</t>
  </si>
  <si>
    <t>女老年人口（65歳以上）</t>
  </si>
  <si>
    <t>男0-5歳</t>
  </si>
  <si>
    <t>男65-69歳</t>
  </si>
  <si>
    <t>男70-74歳</t>
  </si>
  <si>
    <t>男75歳以上</t>
  </si>
  <si>
    <t>女0-5歳</t>
  </si>
  <si>
    <t>女65-69歳</t>
  </si>
  <si>
    <t>女70-74歳</t>
  </si>
  <si>
    <t>女75歳以上</t>
  </si>
  <si>
    <t>年少人口合計（0～14歳）</t>
  </si>
  <si>
    <t>65歳以上一人世帯</t>
  </si>
  <si>
    <t>65歳以上夫婦世帯</t>
  </si>
  <si>
    <t>65歳以上存在世帯</t>
  </si>
  <si>
    <t>外国人</t>
  </si>
  <si>
    <t>保育施設入所待ち_0歳</t>
  </si>
  <si>
    <t>2023</t>
  </si>
  <si>
    <t>2024</t>
  </si>
  <si>
    <t>2021</t>
  </si>
  <si>
    <t>2020</t>
  </si>
  <si>
    <t>2019</t>
  </si>
  <si>
    <t>2018</t>
  </si>
  <si>
    <t>2017</t>
  </si>
  <si>
    <t>平均値_児童生徒数_学校区分ごと</t>
  </si>
  <si>
    <t>中央値_児童生徒数_学校区分ごと</t>
  </si>
  <si>
    <t>略称</t>
  </si>
  <si>
    <t>複数のまち協bit</t>
  </si>
  <si>
    <t>宝清</t>
  </si>
  <si>
    <t>仁川台第一区</t>
  </si>
  <si>
    <t>仁川台第二区</t>
  </si>
  <si>
    <t>県営安倉住宅</t>
  </si>
  <si>
    <t>旭町２丁目</t>
  </si>
  <si>
    <t>旭町３丁目西</t>
  </si>
  <si>
    <t>安倉中５ファミリークラブ</t>
  </si>
  <si>
    <t>合計 / 男年少人口（0～14歳）</t>
  </si>
  <si>
    <t>合計 / 男生産年齢人口（15～64歳）</t>
  </si>
  <si>
    <t>合計 / 男老年人口（65歳以上）</t>
  </si>
  <si>
    <t>合計 / 女年少人口（0～14歳）</t>
  </si>
  <si>
    <t>合計 / 女生産年齢人口（15～64歳）</t>
  </si>
  <si>
    <t>合計 / 女老年人口（65歳以上）</t>
  </si>
  <si>
    <t>合計 / 男0-5歳</t>
  </si>
  <si>
    <t>合計 / 男65-69歳</t>
  </si>
  <si>
    <t>合計 / 男70-74歳</t>
  </si>
  <si>
    <t>合計 / 男75歳以上</t>
  </si>
  <si>
    <t>合計 / 女0-5歳</t>
  </si>
  <si>
    <t>合計 / 女65-69歳</t>
  </si>
  <si>
    <t>合計 / 女70-74歳</t>
  </si>
  <si>
    <t>合計 / 女75歳以上</t>
  </si>
  <si>
    <t>合計 / 外国人</t>
  </si>
  <si>
    <t>合計 / 65歳以上一人世帯</t>
  </si>
  <si>
    <t>合計 / 65歳以上夫婦世帯</t>
  </si>
  <si>
    <t>児童生徒数_平均値（人）</t>
  </si>
  <si>
    <t>児童生徒数_中央値（人）</t>
  </si>
  <si>
    <t>属性</t>
  </si>
  <si>
    <t>まち協no1</t>
  </si>
  <si>
    <t>まち協no2</t>
  </si>
  <si>
    <t>まち協no3</t>
  </si>
  <si>
    <t>5_宝塚市末成小学校地域まちづくり協議会</t>
  </si>
  <si>
    <t>宝塚市末成小学校地域まちづくり協議会</t>
    <rPh sb="0" eb="3">
      <t>タカラヅカシ</t>
    </rPh>
    <rPh sb="3" eb="5">
      <t>スエナリ</t>
    </rPh>
    <rPh sb="5" eb="8">
      <t>ショウガッコウ</t>
    </rPh>
    <rPh sb="8" eb="10">
      <t>チイキ</t>
    </rPh>
    <rPh sb="15" eb="18">
      <t>キョウギカイ</t>
    </rPh>
    <phoneticPr fontId="5"/>
  </si>
  <si>
    <t>18_宝塚市山本山手地区まちづくり協議会</t>
    <rPh sb="10" eb="11">
      <t>チ</t>
    </rPh>
    <phoneticPr fontId="3"/>
  </si>
  <si>
    <t>宝塚市山本山手地区まちづくり協議会</t>
    <rPh sb="3" eb="5">
      <t>ヤマモト</t>
    </rPh>
    <rPh sb="5" eb="7">
      <t>ヤマテ</t>
    </rPh>
    <rPh sb="7" eb="8">
      <t>チ</t>
    </rPh>
    <phoneticPr fontId="5"/>
  </si>
  <si>
    <t>65歳以上一人世帯（世帯）</t>
  </si>
  <si>
    <t>65-69歳（人）</t>
  </si>
  <si>
    <t>70-74歳（人）</t>
  </si>
  <si>
    <t>75歳以上（人）</t>
  </si>
  <si>
    <t>65歳以上合計</t>
  </si>
  <si>
    <t>■中学校　学級数・生徒数</t>
    <rPh sb="1" eb="2">
      <t>チュウ</t>
    </rPh>
    <rPh sb="9" eb="11">
      <t>セイト</t>
    </rPh>
    <phoneticPr fontId="3"/>
  </si>
  <si>
    <r>
      <t>■要介護・要支援認定者数</t>
    </r>
    <r>
      <rPr>
        <b/>
        <sz val="12"/>
        <rFont val="BIZ UDPゴシック"/>
        <family val="3"/>
        <charset val="128"/>
      </rPr>
      <t>（※１）</t>
    </r>
    <rPh sb="1" eb="2">
      <t>ヨウ</t>
    </rPh>
    <rPh sb="2" eb="4">
      <t>カイゴ</t>
    </rPh>
    <rPh sb="5" eb="6">
      <t>ヨウ</t>
    </rPh>
    <rPh sb="6" eb="8">
      <t>シエン</t>
    </rPh>
    <rPh sb="8" eb="10">
      <t>ニンテイ</t>
    </rPh>
    <rPh sb="10" eb="11">
      <t>シャ</t>
    </rPh>
    <rPh sb="11" eb="12">
      <t>スウ</t>
    </rPh>
    <phoneticPr fontId="3"/>
  </si>
  <si>
    <r>
      <t>■65歳以上人口に占める認定者数の割合</t>
    </r>
    <r>
      <rPr>
        <b/>
        <sz val="12"/>
        <rFont val="BIZ UDPゴシック"/>
        <family val="3"/>
        <charset val="128"/>
      </rPr>
      <t>（※２）</t>
    </r>
    <phoneticPr fontId="3"/>
  </si>
  <si>
    <t>※ 自治会加入世帯数は、市に届出のあった世帯数です。　
※ 区域が複数のまち協の範域をまたがっている自治会については、いずれか1つのまちづくり協議会にしか表示されていません。加入世帯数や加入率への算入についても同様ですので、ご注意ください。</t>
    <rPh sb="2" eb="5">
      <t>ジチカイ</t>
    </rPh>
    <rPh sb="5" eb="7">
      <t>カニュウ</t>
    </rPh>
    <rPh sb="7" eb="9">
      <t>セタイ</t>
    </rPh>
    <rPh sb="9" eb="10">
      <t>スウ</t>
    </rPh>
    <rPh sb="12" eb="13">
      <t>シ</t>
    </rPh>
    <rPh sb="14" eb="16">
      <t>トドケデ</t>
    </rPh>
    <rPh sb="20" eb="23">
      <t>セタイスウ</t>
    </rPh>
    <rPh sb="71" eb="74">
      <t>キョウギカイ</t>
    </rPh>
    <rPh sb="77" eb="79">
      <t>ヒョウジ</t>
    </rPh>
    <rPh sb="87" eb="89">
      <t>カニュウ</t>
    </rPh>
    <rPh sb="89" eb="92">
      <t>セタイスウ</t>
    </rPh>
    <rPh sb="93" eb="95">
      <t>カニュウ</t>
    </rPh>
    <rPh sb="95" eb="96">
      <t>リツ</t>
    </rPh>
    <rPh sb="98" eb="100">
      <t>サンニュウ</t>
    </rPh>
    <rPh sb="105" eb="107">
      <t>ドウヨウ</t>
    </rPh>
    <rPh sb="113" eb="115">
      <t>チュウイ</t>
    </rPh>
    <phoneticPr fontId="3"/>
  </si>
  <si>
    <t>18_宝塚市山本山手地区まちづくり協議会</t>
  </si>
  <si>
    <t>2025</t>
  </si>
  <si>
    <t>３歳児</t>
  </si>
  <si>
    <t>４歳児</t>
  </si>
  <si>
    <t>５歳児</t>
  </si>
  <si>
    <t>宝塚第一小学校</t>
  </si>
  <si>
    <t>市営安倉西住宅</t>
  </si>
  <si>
    <t>安倉南結いの会</t>
  </si>
  <si>
    <t>2025年5月1日現在</t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</si>
  <si>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2025年4月1日現在（まち協別集計）</t>
    <rPh sb="4" eb="5">
      <t>ネン</t>
    </rPh>
    <rPh sb="6" eb="7">
      <t>ガツ</t>
    </rPh>
    <rPh sb="8" eb="9">
      <t>ニチ</t>
    </rPh>
    <rPh sb="9" eb="11">
      <t>ゲンザイ</t>
    </rPh>
    <rPh sb="14" eb="18">
      <t>キョウベツシュウケイ</t>
    </rPh>
    <phoneticPr fontId="3"/>
  </si>
  <si>
    <t>2025年3月末日現在　住民基本台帳（まち協別集計）</t>
    <phoneticPr fontId="3"/>
  </si>
  <si>
    <t>　※１　2025年4月1日現在（注：施設入所者を含む、第2号被保険者は除く）</t>
    <rPh sb="8" eb="9">
      <t>ネン</t>
    </rPh>
    <rPh sb="10" eb="11">
      <t>ガツ</t>
    </rPh>
    <rPh sb="12" eb="13">
      <t>ニチ</t>
    </rPh>
    <rPh sb="13" eb="15">
      <t>ゲンザイ</t>
    </rPh>
    <rPh sb="16" eb="17">
      <t>チュウ</t>
    </rPh>
    <rPh sb="18" eb="20">
      <t>シセツ</t>
    </rPh>
    <rPh sb="20" eb="23">
      <t>ニュウショシャ</t>
    </rPh>
    <rPh sb="24" eb="25">
      <t>フク</t>
    </rPh>
    <rPh sb="27" eb="28">
      <t>ダイ</t>
    </rPh>
    <rPh sb="29" eb="30">
      <t>ゴウ</t>
    </rPh>
    <rPh sb="30" eb="34">
      <t>ヒホケンシャ</t>
    </rPh>
    <rPh sb="35" eb="36">
      <t>ノゾ</t>
    </rPh>
    <phoneticPr fontId="3"/>
  </si>
  <si>
    <t>　※２　計算方法「※１の要介護・要支援認定者数」/「2025年3月末日現在_65歳以上人口（まち協別集計）」</t>
    <rPh sb="4" eb="6">
      <t>ケイサン</t>
    </rPh>
    <rPh sb="6" eb="8">
      <t>ホウホウ</t>
    </rPh>
    <rPh sb="12" eb="13">
      <t>ヨウ</t>
    </rPh>
    <rPh sb="13" eb="15">
      <t>カイゴ</t>
    </rPh>
    <rPh sb="16" eb="17">
      <t>ヨウ</t>
    </rPh>
    <rPh sb="17" eb="19">
      <t>シエン</t>
    </rPh>
    <rPh sb="19" eb="21">
      <t>ニンテイ</t>
    </rPh>
    <rPh sb="21" eb="22">
      <t>シャ</t>
    </rPh>
    <rPh sb="22" eb="23">
      <t>スウ</t>
    </rPh>
    <rPh sb="30" eb="31">
      <t>ネン</t>
    </rPh>
    <rPh sb="32" eb="33">
      <t>ガツ</t>
    </rPh>
    <rPh sb="33" eb="35">
      <t>マツジツ</t>
    </rPh>
    <rPh sb="35" eb="37">
      <t>ゲンザイ</t>
    </rPh>
    <rPh sb="40" eb="43">
      <t>サイイジョウ</t>
    </rPh>
    <rPh sb="43" eb="45">
      <t>ジンコウ</t>
    </rPh>
    <rPh sb="48" eb="49">
      <t>キョウ</t>
    </rPh>
    <rPh sb="49" eb="50">
      <t>ベツ</t>
    </rPh>
    <rPh sb="50" eb="52">
      <t>シュウケイ</t>
    </rPh>
    <phoneticPr fontId="3"/>
  </si>
  <si>
    <t>（2025年6月1日現在）</t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</si>
  <si>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r>
      <t>■各自治会名称・加入世帯数</t>
    </r>
    <r>
      <rPr>
        <sz val="14"/>
        <rFont val="BIZ UDPゴシック"/>
        <family val="3"/>
        <charset val="128"/>
      </rPr>
      <t>（2025年6月1日現在）</t>
    </r>
    <rPh sb="1" eb="2">
      <t>カク</t>
    </rPh>
    <rPh sb="2" eb="5">
      <t>ジチカイ</t>
    </rPh>
    <rPh sb="5" eb="7">
      <t>メイショウ</t>
    </rPh>
    <rPh sb="8" eb="10">
      <t>カニュウ</t>
    </rPh>
    <rPh sb="10" eb="13">
      <t>セタイスウ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</si>
  <si>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小学校・中学校いずれも2025年5月1日現在</t>
    <rPh sb="0" eb="3">
      <t>ショウガッコウ</t>
    </rPh>
    <rPh sb="4" eb="7">
      <t>チュウガッコウ</t>
    </rPh>
    <rPh sb="15" eb="16">
      <t>ネン</t>
    </rPh>
    <rPh sb="17" eb="18">
      <t>ガツ</t>
    </rPh>
    <rPh sb="19" eb="20">
      <t>ニチ</t>
    </rPh>
    <rPh sb="20" eb="22">
      <t>ゲンザイ</t>
    </rPh>
    <phoneticPr fontId="3"/>
  </si>
  <si>
    <t>　【参考】全市加入率：51.84%(2025年6月1日現在)</t>
    <rPh sb="2" eb="4">
      <t>サンコウ</t>
    </rPh>
    <rPh sb="5" eb="7">
      <t>ゼンシ</t>
    </rPh>
    <rPh sb="7" eb="9">
      <t>カニュウ</t>
    </rPh>
    <rPh sb="9" eb="10">
      <t>リツ</t>
    </rPh>
    <rPh sb="22" eb="23">
      <t>ネン</t>
    </rPh>
    <rPh sb="24" eb="25">
      <t>ガツ</t>
    </rPh>
    <rPh sb="26" eb="27">
      <t>ニチ</t>
    </rPh>
    <rPh sb="27" eb="29">
      <t>ゲンザイ</t>
    </rPh>
    <phoneticPr fontId="3"/>
  </si>
  <si>
    <t>人口世帯数・保育・介護・自治会加入世帯数[まち協no]</t>
  </si>
  <si>
    <t>人口世帯数・保育・介護・自治会加入世帯数[年]</t>
  </si>
  <si>
    <t>人口世帯数・保育・介護・自治会加入世帯数[世帯数]</t>
  </si>
  <si>
    <t>人口世帯数・保育・介護・自治会加入世帯数[人口]</t>
  </si>
  <si>
    <t>人口世帯数・保育・介護・自治会加入世帯数[男年少人口（0～14歳）]</t>
  </si>
  <si>
    <t>人口世帯数・保育・介護・自治会加入世帯数[男生産年齢人口（15～64歳）]</t>
  </si>
  <si>
    <t>人口世帯数・保育・介護・自治会加入世帯数[男老年人口（65歳以上）]</t>
  </si>
  <si>
    <t>人口世帯数・保育・介護・自治会加入世帯数[女年少人口（0～14歳）]</t>
  </si>
  <si>
    <t>人口世帯数・保育・介護・自治会加入世帯数[女生産年齢人口（15～64歳）]</t>
  </si>
  <si>
    <t>人口世帯数・保育・介護・自治会加入世帯数[女老年人口（65歳以上）]</t>
  </si>
  <si>
    <t>人口世帯数・保育・介護・自治会加入世帯数[男0-5歳]</t>
  </si>
  <si>
    <t>人口世帯数・保育・介護・自治会加入世帯数[男65-69歳]</t>
  </si>
  <si>
    <t>人口世帯数・保育・介護・自治会加入世帯数[男70-74歳]</t>
  </si>
  <si>
    <t>人口世帯数・保育・介護・自治会加入世帯数[男75歳以上]</t>
  </si>
  <si>
    <t>人口世帯数・保育・介護・自治会加入世帯数[女0-5歳]</t>
  </si>
  <si>
    <t>人口世帯数・保育・介護・自治会加入世帯数[女65-69歳]</t>
  </si>
  <si>
    <t>人口世帯数・保育・介護・自治会加入世帯数[女70-74歳]</t>
  </si>
  <si>
    <t>人口世帯数・保育・介護・自治会加入世帯数[女75歳以上]</t>
  </si>
  <si>
    <t>人口世帯数・保育・介護・自治会加入世帯数[6歳未満合計]</t>
  </si>
  <si>
    <t>人口世帯数・保育・介護・自治会加入世帯数[年少人口合計（0～14歳）]</t>
  </si>
  <si>
    <t>人口世帯数・保育・介護・自治会加入世帯数[老年人口合計（65歳以上）]</t>
  </si>
  <si>
    <t>人口世帯数・保育・介護・自治会加入世帯数[高齢化率]</t>
  </si>
  <si>
    <t>人口世帯数・保育・介護・自治会加入世帯数[65歳以上一人世帯]</t>
  </si>
  <si>
    <t>人口世帯数・保育・介護・自治会加入世帯数[65歳以上夫婦世帯]</t>
  </si>
  <si>
    <t>人口世帯数・保育・介護・自治会加入世帯数[65歳以上存在世帯]</t>
  </si>
  <si>
    <t>人口世帯数・保育・介護・自治会加入世帯数[外国人]</t>
  </si>
  <si>
    <t>人口世帯数・保育・介護・自治会加入世帯数[要支援１認定者数]</t>
  </si>
  <si>
    <t>人口世帯数・保育・介護・自治会加入世帯数[要支援２認定者数]</t>
  </si>
  <si>
    <t>人口世帯数・保育・介護・自治会加入世帯数[要介護１認定者数]</t>
  </si>
  <si>
    <t>人口世帯数・保育・介護・自治会加入世帯数[要介護２認定者数]</t>
  </si>
  <si>
    <t>人口世帯数・保育・介護・自治会加入世帯数[要介護３認定者数]</t>
  </si>
  <si>
    <t>人口世帯数・保育・介護・自治会加入世帯数[要介護４認定者数]</t>
  </si>
  <si>
    <t>人口世帯数・保育・介護・自治会加入世帯数[要介護５認定者数]</t>
  </si>
  <si>
    <t>人口世帯数・保育・介護・自治会加入世帯数[保育施設入所中_0歳]</t>
  </si>
  <si>
    <t>人口世帯数・保育・介護・自治会加入世帯数[保育施設入所中_1歳]</t>
  </si>
  <si>
    <t>人口世帯数・保育・介護・自治会加入世帯数[保育施設入所中_2歳]</t>
  </si>
  <si>
    <t>人口世帯数・保育・介護・自治会加入世帯数[保育施設入所中_3歳]</t>
  </si>
  <si>
    <t>人口世帯数・保育・介護・自治会加入世帯数[保育施設入所中_4歳]</t>
  </si>
  <si>
    <t>人口世帯数・保育・介護・自治会加入世帯数[保育施設入所中_5歳]</t>
  </si>
  <si>
    <t>人口世帯数・保育・介護・自治会加入世帯数[保育施設入所待ち_0歳]</t>
  </si>
  <si>
    <t>人口世帯数・保育・介護・自治会加入世帯数[保育施設入所待ち_1歳]</t>
  </si>
  <si>
    <t>人口世帯数・保育・介護・自治会加入世帯数[保育施設入所待ち_2歳]</t>
  </si>
  <si>
    <t>人口世帯数・保育・介護・自治会加入世帯数[保育施設入所待ち_3歳]</t>
  </si>
  <si>
    <t>人口世帯数・保育・介護・自治会加入世帯数[保育施設入所待ち_4歳]</t>
  </si>
  <si>
    <t>人口世帯数・保育・介護・自治会加入世帯数[保育施設入所待ち_5歳]</t>
  </si>
  <si>
    <t>人口世帯数・保育・介護・自治会加入世帯数[自治会加入世帯数]</t>
  </si>
  <si>
    <t>人口世帯数・保育・介護・自治会加入世帯数[比較用_全市高齢化率]</t>
  </si>
  <si>
    <t>人口世帯数・保育・介護・自治会加入世帯数[比較用_全市介護保険認定率]</t>
  </si>
  <si>
    <t>人口世帯数・保育・介護・自治会加入世帯数[比較用_全市自治会加入率]</t>
  </si>
  <si>
    <t>2歳, 20_西谷 (最初の 1000 行) 用のデータが返されました。</t>
  </si>
  <si>
    <t>住民基本台帳の人口を町丁目ごとに集計した5歳階級ごとの人口を基準に、2020年～2025年の5歳階級ごとの変化率（コーホート変化率）を算出し、それをまち協別に集計した2025年3月末日現在の人口に当てはめて、5年後（2030年）と10年後（2035年）予測値を算出しています。開発等の個別要因は加味していません。</t>
    <rPh sb="0" eb="6">
      <t>ジュウミンキホンダイチョウ</t>
    </rPh>
    <rPh sb="7" eb="9">
      <t>ジンコウ</t>
    </rPh>
    <rPh sb="10" eb="13">
      <t>チョウチョウモク</t>
    </rPh>
    <rPh sb="16" eb="18">
      <t>シュウケイ</t>
    </rPh>
    <rPh sb="21" eb="22">
      <t>サイ</t>
    </rPh>
    <rPh sb="22" eb="24">
      <t>カイキュウ</t>
    </rPh>
    <rPh sb="27" eb="29">
      <t>ジンコウ</t>
    </rPh>
    <rPh sb="30" eb="32">
      <t>キジュン</t>
    </rPh>
    <rPh sb="38" eb="39">
      <t>ネン</t>
    </rPh>
    <rPh sb="44" eb="45">
      <t>ネン</t>
    </rPh>
    <rPh sb="47" eb="48">
      <t>サイ</t>
    </rPh>
    <rPh sb="48" eb="50">
      <t>カイキュウ</t>
    </rPh>
    <rPh sb="53" eb="55">
      <t>ヘンカ</t>
    </rPh>
    <rPh sb="55" eb="56">
      <t>リツ</t>
    </rPh>
    <rPh sb="62" eb="64">
      <t>ヘンカ</t>
    </rPh>
    <rPh sb="64" eb="65">
      <t>リツ</t>
    </rPh>
    <rPh sb="67" eb="69">
      <t>サンシュツ</t>
    </rPh>
    <rPh sb="76" eb="77">
      <t>キョウ</t>
    </rPh>
    <rPh sb="77" eb="78">
      <t>ベツ</t>
    </rPh>
    <rPh sb="79" eb="81">
      <t>シュウケイ</t>
    </rPh>
    <rPh sb="87" eb="88">
      <t>ネン</t>
    </rPh>
    <rPh sb="89" eb="90">
      <t>ガツ</t>
    </rPh>
    <rPh sb="90" eb="92">
      <t>マツジツ</t>
    </rPh>
    <rPh sb="92" eb="94">
      <t>ゲンザイ</t>
    </rPh>
    <rPh sb="95" eb="97">
      <t>ジンコウ</t>
    </rPh>
    <rPh sb="98" eb="99">
      <t>ア</t>
    </rPh>
    <rPh sb="105" eb="107">
      <t>ネンゴ</t>
    </rPh>
    <rPh sb="112" eb="113">
      <t>ネン</t>
    </rPh>
    <rPh sb="117" eb="119">
      <t>ネンゴ</t>
    </rPh>
    <rPh sb="124" eb="125">
      <t>ネン</t>
    </rPh>
    <rPh sb="126" eb="129">
      <t>ヨソクチ</t>
    </rPh>
    <rPh sb="130" eb="132">
      <t>サンシュツ</t>
    </rPh>
    <rPh sb="138" eb="140">
      <t>カイハツ</t>
    </rPh>
    <rPh sb="140" eb="141">
      <t>トウ</t>
    </rPh>
    <rPh sb="142" eb="144">
      <t>コベツ</t>
    </rPh>
    <rPh sb="144" eb="146">
      <t>ヨウイン</t>
    </rPh>
    <rPh sb="147" eb="149">
      <t>カミ</t>
    </rPh>
    <phoneticPr fontId="3"/>
  </si>
  <si>
    <t>園児数（人）</t>
  </si>
  <si>
    <t>　　※　「参考：全市高齢化率：29.12%」は2025年3月末現在（住民基本台帳）</t>
    <rPh sb="5" eb="7">
      <t>サンコウ</t>
    </rPh>
    <rPh sb="8" eb="10">
      <t>ゼンシ</t>
    </rPh>
    <rPh sb="10" eb="13">
      <t>コウレイカ</t>
    </rPh>
    <rPh sb="13" eb="14">
      <t>リツ</t>
    </rPh>
    <rPh sb="27" eb="28">
      <t>ネン</t>
    </rPh>
    <rPh sb="29" eb="30">
      <t>ガツ</t>
    </rPh>
    <rPh sb="30" eb="31">
      <t>マツ</t>
    </rPh>
    <rPh sb="31" eb="33">
      <t>ゲンザイ</t>
    </rPh>
    <rPh sb="34" eb="36">
      <t>ジュウミン</t>
    </rPh>
    <rPh sb="36" eb="38">
      <t>キホン</t>
    </rPh>
    <rPh sb="38" eb="40">
      <t>ダイチョウ</t>
    </rPh>
    <phoneticPr fontId="3"/>
  </si>
  <si>
    <t>　　※　「参考：全市認定率：21.51%」は2025年4月1日現在（注：施設入所者を含む、第2号被保険者数を除く）</t>
    <rPh sb="5" eb="7">
      <t>サンコウ</t>
    </rPh>
    <rPh sb="8" eb="10">
      <t>ゼンシ</t>
    </rPh>
    <rPh sb="10" eb="12">
      <t>ニンテイ</t>
    </rPh>
    <rPh sb="12" eb="13">
      <t>リツ</t>
    </rPh>
    <rPh sb="26" eb="27">
      <t>ネン</t>
    </rPh>
    <rPh sb="28" eb="29">
      <t>ガツ</t>
    </rPh>
    <rPh sb="30" eb="31">
      <t>ニチ</t>
    </rPh>
    <rPh sb="31" eb="33">
      <t>ゲンザイ</t>
    </rPh>
    <rPh sb="34" eb="35">
      <t>チュウ</t>
    </rPh>
    <rPh sb="36" eb="38">
      <t>シセツ</t>
    </rPh>
    <rPh sb="38" eb="41">
      <t>ニュウショシャ</t>
    </rPh>
    <rPh sb="42" eb="43">
      <t>フク</t>
    </rPh>
    <rPh sb="45" eb="46">
      <t>ダイ</t>
    </rPh>
    <rPh sb="47" eb="48">
      <t>ゴウ</t>
    </rPh>
    <rPh sb="48" eb="52">
      <t>ヒホケンシャ</t>
    </rPh>
    <rPh sb="52" eb="53">
      <t>スウ</t>
    </rPh>
    <rPh sb="54" eb="55">
      <t>ノゾ</t>
    </rPh>
    <phoneticPr fontId="3"/>
  </si>
  <si>
    <t>（令和8年（2026年）1月更新）</t>
    <rPh sb="1" eb="3">
      <t>レイワ</t>
    </rPh>
    <rPh sb="4" eb="5">
      <t>ネン</t>
    </rPh>
    <rPh sb="10" eb="11">
      <t>ネン</t>
    </rPh>
    <rPh sb="13" eb="14">
      <t>ガツ</t>
    </rPh>
    <rPh sb="14" eb="16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</si>
</sst>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  <numFmt numFmtId="177" formatCode="0.00%;\-0.00%;0.00%"/>
    <numFmt numFmtId="178" formatCode="#,##0&quot;世帯&quot;"/>
    <numFmt numFmtId="179" formatCode="#,##0&quot;人&quot;"/>
  </numFmts>
  <fonts count="20">
    <font>
      <sz val="11"/>
      <name val="ＭＳ ゴシック"/>
      <family val="3"/>
    </font>
    <font>
      <sz val="10"/>
      <name val="Arial"/>
      <family val="2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4"/>
      <color rgb="FFFF0000"/>
      <name val="BIZ UDPゴシック"/>
      <family val="3"/>
      <charset val="128"/>
    </font>
    <font>
      <sz val="11"/>
      <name val="明朝"/>
      <family val="1"/>
      <charset val="128"/>
    </font>
    <font>
      <sz val="14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u/>
      <sz val="11"/>
      <color theme="10"/>
      <name val="ＭＳ ゴシック"/>
      <family val="3"/>
    </font>
    <font>
      <b/>
      <u/>
      <sz val="14"/>
      <color theme="10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 style="hair">
        <color auto="1"/>
      </left>
      <right/>
      <top style="thin">
        <color theme="0" tint="-0.34998626667073579"/>
      </top>
      <bottom/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2" fillId="0" borderId="0" applyFont="0" applyFill="0" applyBorder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center"/>
    </xf>
  </cellStyleXfs>
  <cellXfs count="116">
    <xf numFmtId="0" fontId="0" fillId="0" borderId="0" xfId="0" applyAlignment="1">
      <alignment vertical="center"/>
    </xf>
    <xf numFmtId="0" fontId="0" fillId="0" borderId="0" xfId="0" pivotButton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9"/>
    <xf numFmtId="176" fontId="5" fillId="0" borderId="0" xfId="9" applyNumberFormat="1"/>
    <xf numFmtId="0" fontId="5" fillId="0" borderId="0" xfId="9" applyFill="1"/>
    <xf numFmtId="10" fontId="0" fillId="0" borderId="0" xfId="0" applyNumberFormat="1" applyAlignment="1">
      <alignment vertical="center"/>
    </xf>
    <xf numFmtId="0" fontId="6" fillId="0" borderId="0" xfId="0" applyFont="1" applyBorder="1" applyAlignment="1">
      <alignment vertical="center"/>
    </xf>
    <xf numFmtId="38" fontId="0" fillId="0" borderId="0" xfId="0" applyNumberFormat="1" applyAlignment="1"/>
    <xf numFmtId="0" fontId="6" fillId="0" borderId="0" xfId="0" applyFont="1" applyAlignment="1">
      <alignment vertical="center"/>
    </xf>
    <xf numFmtId="38" fontId="0" fillId="0" borderId="0" xfId="0" pivotButton="1" applyNumberFormat="1" applyAlignment="1"/>
    <xf numFmtId="177" fontId="0" fillId="0" borderId="0" xfId="0" applyNumberFormat="1" applyAlignment="1">
      <alignment vertical="center"/>
    </xf>
    <xf numFmtId="0" fontId="8" fillId="6" borderId="0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7" fillId="6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 vertical="center"/>
    </xf>
    <xf numFmtId="10" fontId="6" fillId="0" borderId="0" xfId="8" applyNumberFormat="1" applyFont="1" applyBorder="1" applyAlignment="1">
      <alignment vertical="center"/>
    </xf>
    <xf numFmtId="38" fontId="6" fillId="0" borderId="0" xfId="6" applyFont="1" applyBorder="1" applyAlignment="1">
      <alignment vertical="center"/>
    </xf>
    <xf numFmtId="0" fontId="6" fillId="0" borderId="0" xfId="0" pivotButton="1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10" fontId="4" fillId="0" borderId="0" xfId="8" applyNumberFormat="1" applyFont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10" xfId="6" applyFont="1" applyBorder="1" applyAlignment="1">
      <alignment vertical="center"/>
    </xf>
    <xf numFmtId="38" fontId="6" fillId="0" borderId="10" xfId="6" applyFont="1" applyFill="1" applyBorder="1" applyAlignment="1">
      <alignment vertical="center"/>
    </xf>
    <xf numFmtId="0" fontId="6" fillId="0" borderId="10" xfId="0" applyFont="1" applyBorder="1" applyAlignment="1">
      <alignment horizontal="centerContinuous" vertical="center"/>
    </xf>
    <xf numFmtId="10" fontId="6" fillId="0" borderId="10" xfId="8" applyNumberFormat="1" applyFont="1" applyBorder="1" applyAlignment="1">
      <alignment vertical="center"/>
    </xf>
    <xf numFmtId="0" fontId="10" fillId="5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0" xfId="0" applyNumberFormat="1" applyFont="1" applyBorder="1" applyAlignment="1">
      <alignment vertical="center"/>
    </xf>
    <xf numFmtId="0" fontId="6" fillId="0" borderId="10" xfId="0" pivotButton="1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38" fontId="6" fillId="0" borderId="10" xfId="0" applyNumberFormat="1" applyFont="1" applyBorder="1" applyAlignment="1"/>
    <xf numFmtId="0" fontId="6" fillId="0" borderId="10" xfId="0" applyFont="1" applyBorder="1" applyAlignment="1">
      <alignment horizontal="left" vertical="center" shrinkToFit="1"/>
    </xf>
    <xf numFmtId="0" fontId="10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38" fontId="6" fillId="3" borderId="10" xfId="6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10" fontId="0" fillId="0" borderId="0" xfId="0" applyNumberFormat="1" applyAlignment="1"/>
    <xf numFmtId="38" fontId="6" fillId="0" borderId="20" xfId="6" applyFont="1" applyBorder="1" applyAlignment="1">
      <alignment vertical="center"/>
    </xf>
    <xf numFmtId="10" fontId="6" fillId="0" borderId="20" xfId="8" applyNumberFormat="1" applyFont="1" applyBorder="1" applyAlignment="1">
      <alignment vertical="center"/>
    </xf>
    <xf numFmtId="0" fontId="13" fillId="3" borderId="7" xfId="10" applyFont="1" applyFill="1" applyBorder="1" applyAlignment="1">
      <alignment vertical="center"/>
    </xf>
    <xf numFmtId="0" fontId="13" fillId="3" borderId="8" xfId="1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Fill="1" applyBorder="1" applyAlignment="1"/>
    <xf numFmtId="0" fontId="1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6" fillId="8" borderId="0" xfId="0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6" fillId="8" borderId="3" xfId="0" applyFont="1" applyFill="1" applyBorder="1" applyAlignment="1">
      <alignment vertical="center"/>
    </xf>
    <xf numFmtId="179" fontId="17" fillId="0" borderId="0" xfId="6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0" fontId="17" fillId="0" borderId="0" xfId="8" applyNumberFormat="1" applyFont="1" applyBorder="1" applyAlignment="1">
      <alignment vertical="center"/>
    </xf>
    <xf numFmtId="38" fontId="18" fillId="3" borderId="10" xfId="6" applyFont="1" applyFill="1" applyBorder="1" applyAlignment="1">
      <alignment vertical="center"/>
    </xf>
    <xf numFmtId="38" fontId="18" fillId="0" borderId="10" xfId="6" applyFont="1" applyBorder="1" applyAlignment="1">
      <alignment vertical="center"/>
    </xf>
    <xf numFmtId="0" fontId="5" fillId="0" borderId="0" xfId="9" applyNumberFormat="1" applyFill="1"/>
    <xf numFmtId="176" fontId="5" fillId="0" borderId="0" xfId="9" applyNumberFormat="1" applyFill="1"/>
    <xf numFmtId="0" fontId="0" fillId="0" borderId="0" xfId="0" applyNumberFormat="1" applyAlignment="1"/>
    <xf numFmtId="0" fontId="0" fillId="0" borderId="0" xfId="0" applyAlignment="1"/>
    <xf numFmtId="0" fontId="6" fillId="0" borderId="2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shrinkToFit="1"/>
    </xf>
    <xf numFmtId="178" fontId="4" fillId="0" borderId="0" xfId="6" applyNumberFormat="1" applyFont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</cellXfs>
  <cellStyles count="11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7" xr:uid="{00000000-0005-0000-0000-000000000000}"/>
    <cellStyle name="Percent" xfId="1" xr:uid="{00000000-0005-0000-0000-000001000000}"/>
    <cellStyle name="パーセント" xfId="8" builtinId="5"/>
    <cellStyle name="ハイパーリンク" xfId="10" builtinId="8"/>
    <cellStyle name="桁区切り" xfId="6" xr:uid="{00000000-0005-0000-0000-000006000000}"/>
    <cellStyle name="標準" xfId="0" builtinId="0"/>
    <cellStyle name="標準 2" xfId="9" xr:uid="{DC158C15-AC2F-44C0-A771-5678F8481C88}"/>
  </cellStyles>
  <dxfs count="364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76" formatCode="0_);[Red]\(0\)"/>
      <fill>
        <patternFill patternType="none">
          <fgColor indexed="64"/>
          <bgColor indexed="65"/>
        </patternFill>
      </fill>
    </dxf>
    <dxf>
      <numFmt numFmtId="176" formatCode="0_);[Red]\(0\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</font>
      <numFmt numFmtId="0" formatCode="General"/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</font>
    </dxf>
    <dxf>
      <font>
        <strike val="0"/>
        <outline val="0"/>
        <shadow val="0"/>
        <vertAlign val="baseline"/>
        <sz val="11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</font>
    </dxf>
    <dxf>
      <font>
        <strike val="0"/>
        <outline val="0"/>
        <shadow val="0"/>
        <vertAlign val="baseline"/>
        <sz val="11"/>
      </font>
    </dxf>
    <dxf>
      <font>
        <strike val="0"/>
        <outline val="0"/>
        <shadow val="0"/>
        <vertAlign val="baseline"/>
        <sz val="11"/>
      </font>
    </dxf>
    <dxf>
      <numFmt numFmtId="14" formatCode="0.00%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14" formatCode="0.00%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14" formatCode="0.00%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14" formatCode="0.00%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14" formatCode="0.00%"/>
    </dxf>
    <dxf>
      <numFmt numFmtId="0" formatCode="General"/>
    </dxf>
    <dxf>
      <numFmt numFmtId="0" formatCode="General"/>
    </dxf>
    <dxf>
      <numFmt numFmtId="14" formatCode="0.00%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14" formatCode="0.00%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0" formatCode="General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0" formatCode="General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numFmt numFmtId="6" formatCode="#,##0;[Red]\-#,##0"/>
      <alignment horizontal="general" vertical="bottom" textRotation="0" wrapText="0" indent="0" justifyLastLine="0" shrinkToFit="0" readingOrder="0"/>
    </dxf>
    <dxf>
      <font>
        <b val="0"/>
      </font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z val="14"/>
      </font>
    </dxf>
    <dxf>
      <font>
        <sz val="14"/>
      </font>
    </dxf>
    <dxf>
      <font>
        <sz val="14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ill>
        <patternFill patternType="solid">
          <bgColor theme="3" tint="0.79998168889431442"/>
        </patternFill>
      </fill>
    </dxf>
    <dxf>
      <alignment horizontal="center"/>
    </dxf>
    <dxf>
      <font>
        <name val="BIZ UDPゴシック"/>
        <charset val="128"/>
      </font>
    </dxf>
    <dxf>
      <font>
        <name val="BIZ UDPゴシック"/>
        <charset val="12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0" tint="-0.34998626667073579"/>
        </left>
      </border>
    </dxf>
    <dxf>
      <border>
        <left style="thin">
          <color theme="0" tint="-0.34998626667073579"/>
        </left>
      </border>
    </dxf>
    <dxf>
      <border>
        <left style="thin">
          <color theme="0" tint="-0.34998626667073579"/>
        </left>
      </border>
    </dxf>
    <dxf>
      <border>
        <left style="thin">
          <color theme="0" tint="-0.34998626667073579"/>
        </left>
      </border>
    </dxf>
    <dxf>
      <border>
        <left style="thin">
          <color theme="0" tint="-0.34998626667073579"/>
        </left>
      </border>
    </dxf>
    <dxf>
      <border>
        <left style="thin">
          <color theme="0" tint="-0.34998626667073579"/>
        </left>
      </border>
    </dxf>
    <dxf>
      <border>
        <left style="thin">
          <color theme="0" tint="-0.34998626667073579"/>
        </left>
      </border>
    </dxf>
    <dxf>
      <border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shrinkToFit="1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6" formatCode="#,##0;[Red]\-#,##0"/>
      <alignment horizontal="general" vertical="bottom" textRotation="0" wrapText="0" indent="0" justifyLastLine="0" shrinkToFit="0" readingOrder="0"/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right style="hair">
          <color auto="1"/>
        </right>
      </border>
    </dxf>
    <dxf>
      <border>
        <right style="hair">
          <color auto="1"/>
        </right>
      </border>
    </dxf>
    <dxf>
      <border>
        <right style="hair">
          <color auto="1"/>
        </right>
      </border>
    </dxf>
    <dxf>
      <alignment shrinkToFit="1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6" formatCode="#,##0;[Red]\-#,##0"/>
      <alignment horizontal="general" vertical="bottom" textRotation="0" wrapText="0" indent="0" justifyLastLine="0" shrinkToFit="0" readingOrder="0"/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BIZ UDPゴシック"/>
        <charset val="128"/>
      </font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z val="14"/>
      </font>
    </dxf>
    <dxf>
      <font>
        <sz val="14"/>
      </font>
    </dxf>
    <dxf>
      <font>
        <sz val="14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font>
        <name val="BIZ UDPゴシック"/>
        <charset val="12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FF0000"/>
      <color rgb="FFFF6600"/>
      <color rgb="FF66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7.xml"/><Relationship Id="rId26" Type="http://schemas.openxmlformats.org/officeDocument/2006/relationships/pivotCacheDefinition" Target="pivotCache/pivotCacheDefinition15.xml"/><Relationship Id="rId39" Type="http://schemas.openxmlformats.org/officeDocument/2006/relationships/sharedStrings" Target="sharedStrings.xml"/><Relationship Id="rId21" Type="http://schemas.openxmlformats.org/officeDocument/2006/relationships/pivotCacheDefinition" Target="pivotCache/pivotCacheDefinition10.xml"/><Relationship Id="rId34" Type="http://schemas.openxmlformats.org/officeDocument/2006/relationships/pivotCacheDefinition" Target="pivotCache/pivotCacheDefinition23.xml"/><Relationship Id="rId42" Type="http://schemas.openxmlformats.org/officeDocument/2006/relationships/calcChain" Target="calcChain.xml"/><Relationship Id="rId47" Type="http://schemas.openxmlformats.org/officeDocument/2006/relationships/customXml" Target="../customXml/item5.xml"/><Relationship Id="rId50" Type="http://schemas.openxmlformats.org/officeDocument/2006/relationships/customXml" Target="../customXml/item8.xml"/><Relationship Id="rId55" Type="http://schemas.openxmlformats.org/officeDocument/2006/relationships/customXml" Target="../customXml/item13.xml"/><Relationship Id="rId63" Type="http://schemas.openxmlformats.org/officeDocument/2006/relationships/customXml" Target="../customXml/item21.xml"/><Relationship Id="rId68" Type="http://schemas.openxmlformats.org/officeDocument/2006/relationships/customXml" Target="../customXml/item26.xml"/><Relationship Id="rId76" Type="http://schemas.openxmlformats.org/officeDocument/2006/relationships/customXml" Target="../customXml/item34.xml"/><Relationship Id="rId84" Type="http://schemas.openxmlformats.org/officeDocument/2006/relationships/customXml" Target="../customXml/item42.xml"/><Relationship Id="rId89" Type="http://schemas.openxmlformats.org/officeDocument/2006/relationships/customXml" Target="../customXml/item47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9.xml"/><Relationship Id="rId92" Type="http://schemas.openxmlformats.org/officeDocument/2006/relationships/customXml" Target="../customXml/item50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9" Type="http://schemas.openxmlformats.org/officeDocument/2006/relationships/pivotCacheDefinition" Target="pivotCache/pivotCacheDefinition18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3.xml"/><Relationship Id="rId32" Type="http://schemas.openxmlformats.org/officeDocument/2006/relationships/pivotCacheDefinition" Target="pivotCache/pivotCacheDefinition21.xml"/><Relationship Id="rId37" Type="http://schemas.openxmlformats.org/officeDocument/2006/relationships/connections" Target="connections.xml"/><Relationship Id="rId40" Type="http://schemas.openxmlformats.org/officeDocument/2006/relationships/sheetMetadata" Target="metadata.xml"/><Relationship Id="rId45" Type="http://schemas.openxmlformats.org/officeDocument/2006/relationships/customXml" Target="../customXml/item3.xml"/><Relationship Id="rId53" Type="http://schemas.openxmlformats.org/officeDocument/2006/relationships/customXml" Target="../customXml/item11.xml"/><Relationship Id="rId58" Type="http://schemas.openxmlformats.org/officeDocument/2006/relationships/customXml" Target="../customXml/item16.xml"/><Relationship Id="rId66" Type="http://schemas.openxmlformats.org/officeDocument/2006/relationships/customXml" Target="../customXml/item24.xml"/><Relationship Id="rId74" Type="http://schemas.openxmlformats.org/officeDocument/2006/relationships/customXml" Target="../customXml/item32.xml"/><Relationship Id="rId79" Type="http://schemas.openxmlformats.org/officeDocument/2006/relationships/customXml" Target="../customXml/item37.xml"/><Relationship Id="rId87" Type="http://schemas.openxmlformats.org/officeDocument/2006/relationships/customXml" Target="../customXml/item45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9.xml"/><Relationship Id="rId82" Type="http://schemas.openxmlformats.org/officeDocument/2006/relationships/customXml" Target="../customXml/item40.xml"/><Relationship Id="rId90" Type="http://schemas.openxmlformats.org/officeDocument/2006/relationships/customXml" Target="../customXml/item48.xml"/><Relationship Id="rId19" Type="http://schemas.openxmlformats.org/officeDocument/2006/relationships/pivotCacheDefinition" Target="pivotCache/pivotCacheDefinition8.xml"/><Relationship Id="rId14" Type="http://schemas.openxmlformats.org/officeDocument/2006/relationships/pivotCacheDefinition" Target="pivotCache/pivotCacheDefinition3.xml"/><Relationship Id="rId22" Type="http://schemas.openxmlformats.org/officeDocument/2006/relationships/pivotCacheDefinition" Target="pivotCache/pivotCacheDefinition11.xml"/><Relationship Id="rId27" Type="http://schemas.openxmlformats.org/officeDocument/2006/relationships/pivotCacheDefinition" Target="pivotCache/pivotCacheDefinition16.xml"/><Relationship Id="rId30" Type="http://schemas.openxmlformats.org/officeDocument/2006/relationships/pivotCacheDefinition" Target="pivotCache/pivotCacheDefinition19.xml"/><Relationship Id="rId35" Type="http://schemas.microsoft.com/office/2007/relationships/slicerCache" Target="slicerCaches/slicerCache1.xml"/><Relationship Id="rId43" Type="http://schemas.openxmlformats.org/officeDocument/2006/relationships/customXml" Target="../customXml/item1.xml"/><Relationship Id="rId48" Type="http://schemas.openxmlformats.org/officeDocument/2006/relationships/customXml" Target="../customXml/item6.xml"/><Relationship Id="rId56" Type="http://schemas.openxmlformats.org/officeDocument/2006/relationships/customXml" Target="../customXml/item14.xml"/><Relationship Id="rId64" Type="http://schemas.openxmlformats.org/officeDocument/2006/relationships/customXml" Target="../customXml/item22.xml"/><Relationship Id="rId69" Type="http://schemas.openxmlformats.org/officeDocument/2006/relationships/customXml" Target="../customXml/item27.xml"/><Relationship Id="rId77" Type="http://schemas.openxmlformats.org/officeDocument/2006/relationships/customXml" Target="../customXml/item35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9.xml"/><Relationship Id="rId72" Type="http://schemas.openxmlformats.org/officeDocument/2006/relationships/customXml" Target="../customXml/item30.xml"/><Relationship Id="rId80" Type="http://schemas.openxmlformats.org/officeDocument/2006/relationships/customXml" Target="../customXml/item38.xml"/><Relationship Id="rId85" Type="http://schemas.openxmlformats.org/officeDocument/2006/relationships/customXml" Target="../customXml/item43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5" Type="http://schemas.openxmlformats.org/officeDocument/2006/relationships/pivotCacheDefinition" Target="pivotCache/pivotCacheDefinition14.xml"/><Relationship Id="rId33" Type="http://schemas.openxmlformats.org/officeDocument/2006/relationships/pivotCacheDefinition" Target="pivotCache/pivotCacheDefinition22.xml"/><Relationship Id="rId38" Type="http://schemas.openxmlformats.org/officeDocument/2006/relationships/styles" Target="styles.xml"/><Relationship Id="rId46" Type="http://schemas.openxmlformats.org/officeDocument/2006/relationships/customXml" Target="../customXml/item4.xml"/><Relationship Id="rId59" Type="http://schemas.openxmlformats.org/officeDocument/2006/relationships/customXml" Target="../customXml/item17.xml"/><Relationship Id="rId67" Type="http://schemas.openxmlformats.org/officeDocument/2006/relationships/customXml" Target="../customXml/item25.xml"/><Relationship Id="rId20" Type="http://schemas.openxmlformats.org/officeDocument/2006/relationships/pivotCacheDefinition" Target="pivotCache/pivotCacheDefinition9.xml"/><Relationship Id="rId41" Type="http://schemas.openxmlformats.org/officeDocument/2006/relationships/powerPivotData" Target="model/item.data"/><Relationship Id="rId54" Type="http://schemas.openxmlformats.org/officeDocument/2006/relationships/customXml" Target="../customXml/item12.xml"/><Relationship Id="rId62" Type="http://schemas.openxmlformats.org/officeDocument/2006/relationships/customXml" Target="../customXml/item20.xml"/><Relationship Id="rId70" Type="http://schemas.openxmlformats.org/officeDocument/2006/relationships/customXml" Target="../customXml/item28.xml"/><Relationship Id="rId75" Type="http://schemas.openxmlformats.org/officeDocument/2006/relationships/customXml" Target="../customXml/item33.xml"/><Relationship Id="rId83" Type="http://schemas.openxmlformats.org/officeDocument/2006/relationships/customXml" Target="../customXml/item41.xml"/><Relationship Id="rId88" Type="http://schemas.openxmlformats.org/officeDocument/2006/relationships/customXml" Target="../customXml/item46.xml"/><Relationship Id="rId91" Type="http://schemas.openxmlformats.org/officeDocument/2006/relationships/customXml" Target="../customXml/item4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4.xml"/><Relationship Id="rId23" Type="http://schemas.openxmlformats.org/officeDocument/2006/relationships/pivotCacheDefinition" Target="pivotCache/pivotCacheDefinition12.xml"/><Relationship Id="rId28" Type="http://schemas.openxmlformats.org/officeDocument/2006/relationships/pivotCacheDefinition" Target="pivotCache/pivotCacheDefinition17.xml"/><Relationship Id="rId36" Type="http://schemas.openxmlformats.org/officeDocument/2006/relationships/theme" Target="theme/theme1.xml"/><Relationship Id="rId49" Type="http://schemas.openxmlformats.org/officeDocument/2006/relationships/customXml" Target="../customXml/item7.xml"/><Relationship Id="rId57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20.xml"/><Relationship Id="rId44" Type="http://schemas.openxmlformats.org/officeDocument/2006/relationships/customXml" Target="../customXml/item2.xml"/><Relationship Id="rId52" Type="http://schemas.openxmlformats.org/officeDocument/2006/relationships/customXml" Target="../customXml/item10.xml"/><Relationship Id="rId60" Type="http://schemas.openxmlformats.org/officeDocument/2006/relationships/customXml" Target="../customXml/item18.xml"/><Relationship Id="rId65" Type="http://schemas.openxmlformats.org/officeDocument/2006/relationships/customXml" Target="../customXml/item23.xml"/><Relationship Id="rId73" Type="http://schemas.openxmlformats.org/officeDocument/2006/relationships/customXml" Target="../customXml/item31.xml"/><Relationship Id="rId78" Type="http://schemas.openxmlformats.org/officeDocument/2006/relationships/customXml" Target="../customXml/item36.xml"/><Relationship Id="rId81" Type="http://schemas.openxmlformats.org/officeDocument/2006/relationships/customXml" Target="../customXml/item39.xml"/><Relationship Id="rId86" Type="http://schemas.openxmlformats.org/officeDocument/2006/relationships/customXml" Target="../customXml/item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pivotSource>
    <c:name>[地域カルテ（202601更新版）_マスタ.xlsx]ピボットテーブル!近年の人口、世帯数の推移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900">
                <a:solidFill>
                  <a:sysClr val="windowText" lastClr="000000"/>
                </a:solidFill>
              </a:rPr>
              <a:t>（人）</a:t>
            </a:r>
          </a:p>
        </c:rich>
      </c:tx>
      <c:layout>
        <c:manualLayout>
          <c:xMode val="edge"/>
          <c:yMode val="edge"/>
          <c:x val="1.4554284240546824E-2"/>
          <c:y val="2.3065050024597421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pPr>
            <a:solidFill>
              <a:schemeClr val="accent5">
                <a:tint val="77000"/>
              </a:schemeClr>
            </a:solidFill>
            <a:ln w="9525">
              <a:solidFill>
                <a:schemeClr val="accent5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tint val="77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rgbClr val="FF000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ピボットテーブル!$B$27</c:f>
              <c:strCache>
                <c:ptCount val="1"/>
                <c:pt idx="0">
                  <c:v>人口（人）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ピボットテーブル!$A$28:$A$34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ピボットテーブル!$B$28:$B$34</c:f>
              <c:numCache>
                <c:formatCode>#,##0_);[Red]\(#,##0\)</c:formatCode>
                <c:ptCount val="6"/>
                <c:pt idx="0">
                  <c:v>14309</c:v>
                </c:pt>
                <c:pt idx="1">
                  <c:v>14359</c:v>
                </c:pt>
                <c:pt idx="2">
                  <c:v>14336</c:v>
                </c:pt>
                <c:pt idx="3">
                  <c:v>14199</c:v>
                </c:pt>
                <c:pt idx="4">
                  <c:v>14065</c:v>
                </c:pt>
                <c:pt idx="5">
                  <c:v>14024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A5-45CF-B2A2-73AF01675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overlap val="-27"/>
        <c:axId val="186137807"/>
        <c:axId val="193881519"/>
      </c:barChart>
      <c:lineChart>
        <c:grouping val="standard"/>
        <c:varyColors val="0"/>
        <c:ser>
          <c:idx val="1"/>
          <c:order val="1"/>
          <c:tx>
            <c:strRef>
              <c:f>ピボットテーブル!$C$27</c:f>
              <c:strCache>
                <c:ptCount val="1"/>
                <c:pt idx="0">
                  <c:v>世帯数（世帯）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shade val="76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ピボットテーブル!$A$28:$A$34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ピボットテーブル!$C$28:$C$34</c:f>
              <c:numCache>
                <c:formatCode>#,##0_);[Red]\(#,##0\)</c:formatCode>
                <c:ptCount val="6"/>
                <c:pt idx="0">
                  <c:v>6669</c:v>
                </c:pt>
                <c:pt idx="1">
                  <c:v>6743</c:v>
                </c:pt>
                <c:pt idx="2">
                  <c:v>6767</c:v>
                </c:pt>
                <c:pt idx="3">
                  <c:v>6750</c:v>
                </c:pt>
                <c:pt idx="4">
                  <c:v>6743</c:v>
                </c:pt>
                <c:pt idx="5">
                  <c:v>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A5-45CF-B2A2-73AF016752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771487"/>
        <c:axId val="193911471"/>
      </c:lineChart>
      <c:catAx>
        <c:axId val="18613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>
                    <a:solidFill>
                      <a:sysClr val="windowText" lastClr="000000"/>
                    </a:solidFill>
                  </a:rPr>
                  <a:t>各年</a:t>
                </a:r>
                <a:r>
                  <a:rPr lang="en-US">
                    <a:solidFill>
                      <a:sysClr val="windowText" lastClr="000000"/>
                    </a:solidFill>
                  </a:rPr>
                  <a:t>3</a:t>
                </a:r>
                <a:r>
                  <a:rPr lang="ja-JP">
                    <a:solidFill>
                      <a:sysClr val="windowText" lastClr="000000"/>
                    </a:solidFill>
                  </a:rPr>
                  <a:t>月末日現在　住民基本台帳（まち協別集計）</a:t>
                </a:r>
              </a:p>
            </c:rich>
          </c:tx>
          <c:layout>
            <c:manualLayout>
              <c:xMode val="edge"/>
              <c:yMode val="edge"/>
              <c:x val="0.58591731388252011"/>
              <c:y val="0.9121528594379587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93881519"/>
        <c:crosses val="autoZero"/>
        <c:auto val="1"/>
        <c:lblAlgn val="ctr"/>
        <c:lblOffset val="100"/>
        <c:noMultiLvlLbl val="0"/>
      </c:catAx>
      <c:valAx>
        <c:axId val="1938815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86137807"/>
        <c:crosses val="autoZero"/>
        <c:crossBetween val="between"/>
      </c:valAx>
      <c:valAx>
        <c:axId val="193911471"/>
        <c:scaling>
          <c:orientation val="minMax"/>
          <c:min val="0"/>
        </c:scaling>
        <c:delete val="0"/>
        <c:axPos val="r"/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72771487"/>
        <c:crosses val="max"/>
        <c:crossBetween val="between"/>
      </c:valAx>
      <c:catAx>
        <c:axId val="37277148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911471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3966408991954243E-2"/>
          <c:y val="0.9124966091184189"/>
          <c:w val="0.30335777558402055"/>
          <c:h val="4.2987486983343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pivotSource>
    <c:name>[地域カルテ（202601更新版）_マスタ.xlsx]ピボットテーブル!人口推計・人数（まち協ごと）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/>
              <a:t>（人）</a:t>
            </a:r>
          </a:p>
        </c:rich>
      </c:tx>
      <c:layout>
        <c:manualLayout>
          <c:xMode val="edge"/>
          <c:yMode val="edge"/>
          <c:x val="1.2230725623582748E-2"/>
          <c:y val="1.279750096044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tx2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rgbClr val="F79646">
              <a:lumMod val="20000"/>
              <a:lumOff val="8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F79646">
              <a:lumMod val="60000"/>
              <a:lumOff val="4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F79646">
              <a:lumMod val="5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F79646">
              <a:lumMod val="20000"/>
              <a:lumOff val="8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79646">
              <a:lumMod val="60000"/>
              <a:lumOff val="4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9646">
              <a:lumMod val="5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F79646">
              <a:lumMod val="20000"/>
              <a:lumOff val="8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pattFill prst="pct90">
            <a:fgClr>
              <a:srgbClr val="F79646">
                <a:lumMod val="60000"/>
                <a:lumOff val="40000"/>
              </a:srgbClr>
            </a:fgClr>
            <a:bgClr>
              <a:sysClr val="window" lastClr="FFFFFF"/>
            </a:bgClr>
          </a:patt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F79646">
              <a:lumMod val="50000"/>
            </a:srgbClr>
          </a:solid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noFill/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ピボットテーブル!$B$64:$B$65</c:f>
              <c:strCache>
                <c:ptCount val="1"/>
                <c:pt idx="0">
                  <c:v>0歳～14歳</c:v>
                </c:pt>
              </c:strCache>
            </c:strRef>
          </c:tx>
          <c:spPr>
            <a:solidFill>
              <a:srgbClr val="F79646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ピボットテーブル!$A$66:$A$70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ピボットテーブル!$B$66:$B$70</c:f>
              <c:numCache>
                <c:formatCode>#,##0_);[Red]\(#,##0\)</c:formatCode>
                <c:ptCount val="4"/>
                <c:pt idx="0">
                  <c:v>1692</c:v>
                </c:pt>
                <c:pt idx="1">
                  <c:v>1515</c:v>
                </c:pt>
                <c:pt idx="2">
                  <c:v>1378</c:v>
                </c:pt>
                <c:pt idx="3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5-415B-8EE0-3CA99F359EF1}"/>
            </c:ext>
          </c:extLst>
        </c:ser>
        <c:ser>
          <c:idx val="1"/>
          <c:order val="1"/>
          <c:tx>
            <c:strRef>
              <c:f>ピボットテーブル!$C$64:$C$65</c:f>
              <c:strCache>
                <c:ptCount val="1"/>
                <c:pt idx="0">
                  <c:v>15歳～64歳</c:v>
                </c:pt>
              </c:strCache>
            </c:strRef>
          </c:tx>
          <c:spPr>
            <a:pattFill prst="pct90">
              <a:fgClr>
                <a:srgbClr val="F79646">
                  <a:lumMod val="60000"/>
                  <a:lumOff val="40000"/>
                </a:srgbClr>
              </a:fgClr>
              <a:bgClr>
                <a:sysClr val="window" lastClr="FFFFFF"/>
              </a:bgClr>
            </a:pattFill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ピボットテーブル!$A$66:$A$70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ピボットテーブル!$C$66:$C$70</c:f>
              <c:numCache>
                <c:formatCode>#,##0_);[Red]\(#,##0\)</c:formatCode>
                <c:ptCount val="4"/>
                <c:pt idx="0">
                  <c:v>8445</c:v>
                </c:pt>
                <c:pt idx="1">
                  <c:v>8284</c:v>
                </c:pt>
                <c:pt idx="2">
                  <c:v>7998</c:v>
                </c:pt>
                <c:pt idx="3">
                  <c:v>7435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5-415B-8EE0-3CA99F359EF1}"/>
            </c:ext>
          </c:extLst>
        </c:ser>
        <c:ser>
          <c:idx val="2"/>
          <c:order val="2"/>
          <c:tx>
            <c:strRef>
              <c:f>ピボットテーブル!$D$64:$D$65</c:f>
              <c:strCache>
                <c:ptCount val="1"/>
                <c:pt idx="0">
                  <c:v>65歳～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ピボットテーブル!$A$66:$A$70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ピボットテーブル!$D$66:$D$70</c:f>
              <c:numCache>
                <c:formatCode>#,##0_);[Red]\(#,##0\)</c:formatCode>
                <c:ptCount val="4"/>
                <c:pt idx="0">
                  <c:v>4172</c:v>
                </c:pt>
                <c:pt idx="1">
                  <c:v>4225</c:v>
                </c:pt>
                <c:pt idx="2">
                  <c:v>4288</c:v>
                </c:pt>
                <c:pt idx="3">
                  <c:v>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5-415B-8EE0-3CA99F359E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/>
              </a:solidFill>
              <a:prstDash val="sysDash"/>
              <a:round/>
            </a:ln>
            <a:effectLst/>
          </c:spPr>
        </c:serLines>
        <c:axId val="217200832"/>
        <c:axId val="328583871"/>
      </c:barChart>
      <c:barChart>
        <c:barDir val="col"/>
        <c:grouping val="clustered"/>
        <c:varyColors val="0"/>
        <c:ser>
          <c:idx val="3"/>
          <c:order val="3"/>
          <c:tx>
            <c:strRef>
              <c:f>ピボットテーブル!$E$64:$E$65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ピボットテーブル!$A$66:$A$70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ピボットテーブル!$E$66:$E$70</c:f>
              <c:numCache>
                <c:formatCode>#,##0_);[Red]\(#,##0\)</c:formatCode>
                <c:ptCount val="4"/>
                <c:pt idx="0">
                  <c:v>14309</c:v>
                </c:pt>
                <c:pt idx="1">
                  <c:v>14024</c:v>
                </c:pt>
                <c:pt idx="2">
                  <c:v>13664</c:v>
                </c:pt>
                <c:pt idx="3">
                  <c:v>13180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B-44E1-A75A-B0DB062EC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058384"/>
        <c:axId val="656226912"/>
      </c:barChart>
      <c:catAx>
        <c:axId val="2172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28583871"/>
        <c:crosses val="autoZero"/>
        <c:auto val="1"/>
        <c:lblAlgn val="ctr"/>
        <c:lblOffset val="100"/>
        <c:noMultiLvlLbl val="0"/>
      </c:catAx>
      <c:valAx>
        <c:axId val="32858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17200832"/>
        <c:crosses val="autoZero"/>
        <c:crossBetween val="between"/>
      </c:valAx>
      <c:valAx>
        <c:axId val="656226912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577058384"/>
        <c:crosses val="max"/>
        <c:crossBetween val="between"/>
      </c:valAx>
      <c:catAx>
        <c:axId val="57705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6226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4"/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pivotSource>
    <c:name>[地域カルテ（202601更新版）_マスタ.xlsx]ピボットテーブル!人口推計・人数（全市・スライサー接続なし）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/>
              <a:t>（人）</a:t>
            </a:r>
          </a:p>
        </c:rich>
      </c:tx>
      <c:layout>
        <c:manualLayout>
          <c:xMode val="edge"/>
          <c:yMode val="edge"/>
          <c:x val="1.2230725623582748E-2"/>
          <c:y val="1.279750096044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tx2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rgbClr val="F79646">
              <a:lumMod val="20000"/>
              <a:lumOff val="8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F79646">
              <a:lumMod val="60000"/>
              <a:lumOff val="4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F79646">
              <a:lumMod val="5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F79646">
              <a:lumMod val="20000"/>
              <a:lumOff val="8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79646">
              <a:lumMod val="60000"/>
              <a:lumOff val="4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9646">
              <a:lumMod val="5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F79646">
              <a:lumMod val="20000"/>
              <a:lumOff val="8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pattFill prst="dkDnDiag">
            <a:fgClr>
              <a:srgbClr val="F79646">
                <a:lumMod val="60000"/>
                <a:lumOff val="40000"/>
              </a:srgbClr>
            </a:fgClr>
            <a:bgClr>
              <a:sysClr val="window" lastClr="FFFFFF"/>
            </a:bgClr>
          </a:patt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F79646">
              <a:lumMod val="50000"/>
            </a:srgbClr>
          </a:solid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noFill/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F79646">
              <a:lumMod val="20000"/>
              <a:lumOff val="8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pattFill prst="pct90">
            <a:fgClr>
              <a:srgbClr val="F79646">
                <a:lumMod val="60000"/>
                <a:lumOff val="40000"/>
              </a:srgbClr>
            </a:fgClr>
            <a:bgClr>
              <a:sysClr val="window" lastClr="FFFFFF"/>
            </a:bgClr>
          </a:patt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9646">
              <a:lumMod val="50000"/>
            </a:srgbClr>
          </a:solid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noFill/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ピボットテーブル!$B$94:$B$95</c:f>
              <c:strCache>
                <c:ptCount val="1"/>
                <c:pt idx="0">
                  <c:v>0歳～14歳</c:v>
                </c:pt>
              </c:strCache>
            </c:strRef>
          </c:tx>
          <c:spPr>
            <a:solidFill>
              <a:srgbClr val="F79646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ピボットテーブル!$A$96:$A$100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ピボットテーブル!$B$96:$B$100</c:f>
              <c:numCache>
                <c:formatCode>#,##0_);[Red]\(#,##0\)</c:formatCode>
                <c:ptCount val="4"/>
                <c:pt idx="0">
                  <c:v>30473</c:v>
                </c:pt>
                <c:pt idx="1">
                  <c:v>27081</c:v>
                </c:pt>
                <c:pt idx="2">
                  <c:v>23645</c:v>
                </c:pt>
                <c:pt idx="3">
                  <c:v>20750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5-415B-8EE0-3CA99F359EF1}"/>
            </c:ext>
          </c:extLst>
        </c:ser>
        <c:ser>
          <c:idx val="1"/>
          <c:order val="1"/>
          <c:tx>
            <c:strRef>
              <c:f>ピボットテーブル!$C$94:$C$95</c:f>
              <c:strCache>
                <c:ptCount val="1"/>
                <c:pt idx="0">
                  <c:v>15歳～64歳</c:v>
                </c:pt>
              </c:strCache>
            </c:strRef>
          </c:tx>
          <c:spPr>
            <a:pattFill prst="pct90">
              <a:fgClr>
                <a:srgbClr val="F79646">
                  <a:lumMod val="60000"/>
                  <a:lumOff val="40000"/>
                </a:srgbClr>
              </a:fgClr>
              <a:bgClr>
                <a:sysClr val="window" lastClr="FFFFFF"/>
              </a:bgClr>
            </a:pattFill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ピボットテーブル!$A$96:$A$100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ピボットテーブル!$C$96:$C$100</c:f>
              <c:numCache>
                <c:formatCode>#,##0_);[Red]\(#,##0\)</c:formatCode>
                <c:ptCount val="4"/>
                <c:pt idx="0">
                  <c:v>138363</c:v>
                </c:pt>
                <c:pt idx="1">
                  <c:v>133924</c:v>
                </c:pt>
                <c:pt idx="2">
                  <c:v>127397</c:v>
                </c:pt>
                <c:pt idx="3">
                  <c:v>117024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5-415B-8EE0-3CA99F359EF1}"/>
            </c:ext>
          </c:extLst>
        </c:ser>
        <c:ser>
          <c:idx val="2"/>
          <c:order val="2"/>
          <c:tx>
            <c:strRef>
              <c:f>ピボットテーブル!$D$94:$D$95</c:f>
              <c:strCache>
                <c:ptCount val="1"/>
                <c:pt idx="0">
                  <c:v>65歳～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ピボットテーブル!$A$96:$A$100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ピボットテーブル!$D$96:$D$100</c:f>
              <c:numCache>
                <c:formatCode>#,##0_);[Red]\(#,##0\)</c:formatCode>
                <c:ptCount val="4"/>
                <c:pt idx="0">
                  <c:v>64768</c:v>
                </c:pt>
                <c:pt idx="1">
                  <c:v>66159</c:v>
                </c:pt>
                <c:pt idx="2">
                  <c:v>67850</c:v>
                </c:pt>
                <c:pt idx="3">
                  <c:v>71196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5-415B-8EE0-3CA99F359E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/>
              </a:solidFill>
              <a:prstDash val="sysDash"/>
              <a:round/>
            </a:ln>
            <a:effectLst/>
          </c:spPr>
        </c:serLines>
        <c:axId val="217200832"/>
        <c:axId val="328583871"/>
      </c:barChart>
      <c:barChart>
        <c:barDir val="col"/>
        <c:grouping val="clustered"/>
        <c:varyColors val="0"/>
        <c:ser>
          <c:idx val="3"/>
          <c:order val="3"/>
          <c:tx>
            <c:strRef>
              <c:f>ピボットテーブル!$E$94:$E$95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ピボットテーブル!$A$96:$A$100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ピボットテーブル!$E$96:$E$100</c:f>
              <c:numCache>
                <c:formatCode>#,##0_);[Red]\(#,##0\)</c:formatCode>
                <c:ptCount val="4"/>
                <c:pt idx="0">
                  <c:v>233604</c:v>
                </c:pt>
                <c:pt idx="1">
                  <c:v>227164</c:v>
                </c:pt>
                <c:pt idx="2">
                  <c:v>218892</c:v>
                </c:pt>
                <c:pt idx="3">
                  <c:v>208970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B-44E1-A75A-B0DB062EC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058384"/>
        <c:axId val="656226912"/>
      </c:barChart>
      <c:catAx>
        <c:axId val="2172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28583871"/>
        <c:crosses val="autoZero"/>
        <c:auto val="1"/>
        <c:lblAlgn val="ctr"/>
        <c:lblOffset val="100"/>
        <c:noMultiLvlLbl val="0"/>
      </c:catAx>
      <c:valAx>
        <c:axId val="32858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17200832"/>
        <c:crosses val="autoZero"/>
        <c:crossBetween val="between"/>
      </c:valAx>
      <c:valAx>
        <c:axId val="656226912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577058384"/>
        <c:crosses val="max"/>
        <c:crossBetween val="between"/>
      </c:valAx>
      <c:catAx>
        <c:axId val="57705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6226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4"/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pivotSource>
    <c:name>[地域カルテ（202601更新版）_マスタ.xlsx]ピボットテーブル!人口推計・割合（まち協ごと）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1100"/>
              <a:t>（</a:t>
            </a:r>
            <a:r>
              <a:rPr lang="en-US" altLang="ja-JP" sz="1100"/>
              <a:t>%</a:t>
            </a:r>
            <a:r>
              <a:rPr lang="ja-JP" altLang="en-US" sz="1100"/>
              <a:t>）</a:t>
            </a:r>
          </a:p>
        </c:rich>
      </c:tx>
      <c:layout>
        <c:manualLayout>
          <c:xMode val="edge"/>
          <c:yMode val="edge"/>
          <c:x val="1.223068092562383E-2"/>
          <c:y val="2.0263668430335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tx2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tx2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tx2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4F81BD">
              <a:lumMod val="20000"/>
              <a:lumOff val="80000"/>
            </a:srgbClr>
          </a:solid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pattFill prst="pct90">
            <a:fgClr>
              <a:srgbClr val="1F497D">
                <a:lumMod val="40000"/>
                <a:lumOff val="60000"/>
              </a:srgbClr>
            </a:fgClr>
            <a:bgClr>
              <a:sysClr val="window" lastClr="FFFFFF"/>
            </a:bgClr>
          </a:patt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tx2">
              <a:lumMod val="75000"/>
            </a:schemeClr>
          </a:solid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ピボットテーブル!$B$77:$B$78</c:f>
              <c:strCache>
                <c:ptCount val="1"/>
                <c:pt idx="0">
                  <c:v>0歳～14歳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ピボットテーブル!$A$79:$A$83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ピボットテーブル!$B$79:$B$83</c:f>
              <c:numCache>
                <c:formatCode>0.00%</c:formatCode>
                <c:ptCount val="4"/>
                <c:pt idx="0">
                  <c:v>0.11824725697113704</c:v>
                </c:pt>
                <c:pt idx="1">
                  <c:v>0.10802909298345693</c:v>
                </c:pt>
                <c:pt idx="2">
                  <c:v>0.10084894613583138</c:v>
                </c:pt>
                <c:pt idx="3">
                  <c:v>9.3399089529590293E-2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D-42D1-B67D-DA96DC1F7A84}"/>
            </c:ext>
          </c:extLst>
        </c:ser>
        <c:ser>
          <c:idx val="1"/>
          <c:order val="1"/>
          <c:tx>
            <c:strRef>
              <c:f>ピボットテーブル!$C$77:$C$78</c:f>
              <c:strCache>
                <c:ptCount val="1"/>
                <c:pt idx="0">
                  <c:v>15歳～64歳</c:v>
                </c:pt>
              </c:strCache>
            </c:strRef>
          </c:tx>
          <c:spPr>
            <a:pattFill prst="pct90">
              <a:fgClr>
                <a:srgbClr val="1F497D">
                  <a:lumMod val="40000"/>
                  <a:lumOff val="60000"/>
                </a:srgbClr>
              </a:fgClr>
              <a:bgClr>
                <a:sysClr val="window" lastClr="FFFFFF"/>
              </a:bgClr>
            </a:pattFill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ピボットテーブル!$A$79:$A$83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ピボットテーブル!$C$79:$C$83</c:f>
              <c:numCache>
                <c:formatCode>0.00%</c:formatCode>
                <c:ptCount val="4"/>
                <c:pt idx="0">
                  <c:v>0.59018799357048013</c:v>
                </c:pt>
                <c:pt idx="1">
                  <c:v>0.59070165430690247</c:v>
                </c:pt>
                <c:pt idx="2">
                  <c:v>0.58533372365339575</c:v>
                </c:pt>
                <c:pt idx="3">
                  <c:v>0.56411229135053109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D-42D1-B67D-DA96DC1F7A84}"/>
            </c:ext>
          </c:extLst>
        </c:ser>
        <c:ser>
          <c:idx val="2"/>
          <c:order val="2"/>
          <c:tx>
            <c:strRef>
              <c:f>ピボットテーブル!$D$77:$D$78</c:f>
              <c:strCache>
                <c:ptCount val="1"/>
                <c:pt idx="0">
                  <c:v>65歳～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ピボットテーブル!$A$79:$A$83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ピボットテーブル!$D$79:$D$83</c:f>
              <c:numCache>
                <c:formatCode>0.00%</c:formatCode>
                <c:ptCount val="4"/>
                <c:pt idx="0">
                  <c:v>0.29156474945838284</c:v>
                </c:pt>
                <c:pt idx="1">
                  <c:v>0.30126925270964061</c:v>
                </c:pt>
                <c:pt idx="2">
                  <c:v>0.31381733021077285</c:v>
                </c:pt>
                <c:pt idx="3">
                  <c:v>0.3424886191198786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1D-42D1-B67D-DA96DC1F7A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/>
              </a:solidFill>
              <a:prstDash val="sysDash"/>
              <a:round/>
            </a:ln>
            <a:effectLst/>
          </c:spPr>
        </c:serLines>
        <c:axId val="217200832"/>
        <c:axId val="328583871"/>
      </c:barChart>
      <c:catAx>
        <c:axId val="2172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28583871"/>
        <c:crosses val="autoZero"/>
        <c:auto val="1"/>
        <c:lblAlgn val="ctr"/>
        <c:lblOffset val="100"/>
        <c:noMultiLvlLbl val="0"/>
      </c:catAx>
      <c:valAx>
        <c:axId val="32858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1720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4"/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pivotSource>
    <c:name>[地域カルテ（202601更新版）_マスタ.xlsx]ピボットテーブル!人口推計・割合（全市・スライサー接続なし）</c:name>
    <c:fmtId val="9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/>
              <a:t>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layout>
        <c:manualLayout>
          <c:xMode val="edge"/>
          <c:yMode val="edge"/>
          <c:x val="1.223068092562383E-2"/>
          <c:y val="2.0263668430335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tx2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tx2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tx2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tx2">
              <a:lumMod val="20000"/>
              <a:lumOff val="80000"/>
            </a:schemeClr>
          </a:solid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pattFill prst="dkDnDiag">
            <a:fgClr>
              <a:srgbClr val="1F497D">
                <a:lumMod val="40000"/>
                <a:lumOff val="60000"/>
              </a:srgbClr>
            </a:fgClr>
            <a:bgClr>
              <a:sysClr val="window" lastClr="FFFFFF"/>
            </a:bgClr>
          </a:patt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tx2">
              <a:lumMod val="75000"/>
            </a:schemeClr>
          </a:solid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4F81BD">
              <a:lumMod val="20000"/>
              <a:lumOff val="80000"/>
            </a:srgbClr>
          </a:solid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pattFill prst="pct90">
            <a:fgClr>
              <a:srgbClr val="1F497D">
                <a:lumMod val="40000"/>
                <a:lumOff val="60000"/>
              </a:srgbClr>
            </a:fgClr>
            <a:bgClr>
              <a:sysClr val="window" lastClr="FFFFFF"/>
            </a:bgClr>
          </a:patt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tx2">
              <a:lumMod val="75000"/>
            </a:schemeClr>
          </a:solidFill>
          <a:ln>
            <a:solidFill>
              <a:sysClr val="window" lastClr="FFFFFF">
                <a:lumMod val="65000"/>
              </a:sys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ピボットテーブル!$B$109:$B$110</c:f>
              <c:strCache>
                <c:ptCount val="1"/>
                <c:pt idx="0">
                  <c:v>0歳～14歳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ピボットテーブル!$A$111:$A$115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ピボットテーブル!$B$111:$B$115</c:f>
              <c:numCache>
                <c:formatCode>0.00%</c:formatCode>
                <c:ptCount val="4"/>
                <c:pt idx="0">
                  <c:v>0.13044725261553741</c:v>
                </c:pt>
                <c:pt idx="1">
                  <c:v>0.11921343170572803</c:v>
                </c:pt>
                <c:pt idx="2">
                  <c:v>0.10802130731136816</c:v>
                </c:pt>
                <c:pt idx="3">
                  <c:v>9.9296549743982387E-2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D-42D1-B67D-DA96DC1F7A84}"/>
            </c:ext>
          </c:extLst>
        </c:ser>
        <c:ser>
          <c:idx val="1"/>
          <c:order val="1"/>
          <c:tx>
            <c:strRef>
              <c:f>ピボットテーブル!$C$109:$C$110</c:f>
              <c:strCache>
                <c:ptCount val="1"/>
                <c:pt idx="0">
                  <c:v>15歳～64歳</c:v>
                </c:pt>
              </c:strCache>
            </c:strRef>
          </c:tx>
          <c:spPr>
            <a:pattFill prst="pct90">
              <a:fgClr>
                <a:srgbClr val="1F497D">
                  <a:lumMod val="40000"/>
                  <a:lumOff val="60000"/>
                </a:srgbClr>
              </a:fgClr>
              <a:bgClr>
                <a:sysClr val="window" lastClr="FFFFFF"/>
              </a:bgClr>
            </a:pattFill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ピボットテーブル!$A$111:$A$115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ピボットテーブル!$C$111:$C$115</c:f>
              <c:numCache>
                <c:formatCode>0.00%</c:formatCode>
                <c:ptCount val="4"/>
                <c:pt idx="0">
                  <c:v>0.59229722093799764</c:v>
                </c:pt>
                <c:pt idx="1">
                  <c:v>0.58954763959078027</c:v>
                </c:pt>
                <c:pt idx="2">
                  <c:v>0.58200847906730258</c:v>
                </c:pt>
                <c:pt idx="3">
                  <c:v>0.56000382830071305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D-42D1-B67D-DA96DC1F7A84}"/>
            </c:ext>
          </c:extLst>
        </c:ser>
        <c:ser>
          <c:idx val="2"/>
          <c:order val="2"/>
          <c:tx>
            <c:strRef>
              <c:f>ピボットテーブル!$D$109:$D$110</c:f>
              <c:strCache>
                <c:ptCount val="1"/>
                <c:pt idx="0">
                  <c:v>65歳～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ピボットテーブル!$A$111:$A$115</c:f>
              <c:strCach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ピボットテーブル!$D$111:$D$115</c:f>
              <c:numCache>
                <c:formatCode>0.00%</c:formatCode>
                <c:ptCount val="4"/>
                <c:pt idx="0">
                  <c:v>0.27725552644646495</c:v>
                </c:pt>
                <c:pt idx="1">
                  <c:v>0.29123892870349177</c:v>
                </c:pt>
                <c:pt idx="2">
                  <c:v>0.30997021362132926</c:v>
                </c:pt>
                <c:pt idx="3">
                  <c:v>0.34069962195530457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1D-42D1-B67D-DA96DC1F7A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/>
              </a:solidFill>
              <a:prstDash val="sysDash"/>
              <a:round/>
            </a:ln>
            <a:effectLst/>
          </c:spPr>
        </c:serLines>
        <c:axId val="217200832"/>
        <c:axId val="328583871"/>
      </c:barChart>
      <c:catAx>
        <c:axId val="2172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28583871"/>
        <c:crosses val="autoZero"/>
        <c:auto val="1"/>
        <c:lblAlgn val="ctr"/>
        <c:lblOffset val="100"/>
        <c:noMultiLvlLbl val="0"/>
      </c:catAx>
      <c:valAx>
        <c:axId val="32858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1720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4"/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pivotSource>
    <c:name>[地域カルテ（202601更新版）_マスタ.xlsx]ピボットテーブル!近年の高齢者人口、世帯数、高齢化率の推移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（人・世帯</a:t>
            </a:r>
            <a:r>
              <a:rPr lang="ja-JP" altLang="en-US"/>
              <a:t>）</a:t>
            </a:r>
          </a:p>
        </c:rich>
      </c:tx>
      <c:layout>
        <c:manualLayout>
          <c:xMode val="edge"/>
          <c:yMode val="edge"/>
          <c:x val="1.4554284240546824E-2"/>
          <c:y val="2.3065050024597421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pPr>
            <a:solidFill>
              <a:schemeClr val="accent5">
                <a:tint val="77000"/>
              </a:schemeClr>
            </a:solidFill>
            <a:ln w="9525">
              <a:solidFill>
                <a:schemeClr val="accent5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tint val="770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5">
              <a:tint val="770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1F497D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5">
              <a:tint val="77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pattFill prst="pct80">
            <a:fgClr>
              <a:srgbClr val="1F497D"/>
            </a:fgClr>
            <a:bgClr>
              <a:sysClr val="window" lastClr="FFFFFF"/>
            </a:bgClr>
          </a:pattFill>
          <a:ln>
            <a:solidFill>
              <a:srgbClr val="1F497D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rgbClr val="FF000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ピボットテーブル!$B$44</c:f>
              <c:strCache>
                <c:ptCount val="1"/>
                <c:pt idx="0">
                  <c:v>65歳以上人口（人）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ピボットテーブル!$A$45:$A$51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ピボットテーブル!$B$45:$B$51</c:f>
              <c:numCache>
                <c:formatCode>#,##0_);[Red]\(#,##0\)</c:formatCode>
                <c:ptCount val="6"/>
                <c:pt idx="0">
                  <c:v>4172</c:v>
                </c:pt>
                <c:pt idx="1">
                  <c:v>4173</c:v>
                </c:pt>
                <c:pt idx="2">
                  <c:v>4206</c:v>
                </c:pt>
                <c:pt idx="3">
                  <c:v>4190</c:v>
                </c:pt>
                <c:pt idx="4">
                  <c:v>4211</c:v>
                </c:pt>
                <c:pt idx="5">
                  <c:v>4225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A5-45CF-B2A2-73AF01675266}"/>
            </c:ext>
          </c:extLst>
        </c:ser>
        <c:ser>
          <c:idx val="2"/>
          <c:order val="2"/>
          <c:tx>
            <c:strRef>
              <c:f>ピボットテーブル!$D$44</c:f>
              <c:strCache>
                <c:ptCount val="1"/>
                <c:pt idx="0">
                  <c:v>65歳以上一人世帯（世帯）</c:v>
                </c:pt>
              </c:strCache>
            </c:strRef>
          </c:tx>
          <c:spPr>
            <a:pattFill prst="pct80">
              <a:fgClr>
                <a:srgbClr val="1F497D"/>
              </a:fgClr>
              <a:bgClr>
                <a:sysClr val="window" lastClr="FFFFFF"/>
              </a:bgClr>
            </a:pattFill>
            <a:ln>
              <a:solidFill>
                <a:srgbClr val="1F497D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ピボットテーブル!$A$45:$A$51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ピボットテーブル!$D$45:$D$51</c:f>
              <c:numCache>
                <c:formatCode>#,##0_);[Red]\(#,##0\)</c:formatCode>
                <c:ptCount val="6"/>
                <c:pt idx="0">
                  <c:v>1262</c:v>
                </c:pt>
                <c:pt idx="1">
                  <c:v>1293</c:v>
                </c:pt>
                <c:pt idx="2">
                  <c:v>1329</c:v>
                </c:pt>
                <c:pt idx="3">
                  <c:v>1331</c:v>
                </c:pt>
                <c:pt idx="4">
                  <c:v>1338</c:v>
                </c:pt>
                <c:pt idx="5">
                  <c:v>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30-4B4D-884F-B1C5F67E43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overlap val="-27"/>
        <c:axId val="186137807"/>
        <c:axId val="193881519"/>
      </c:barChart>
      <c:lineChart>
        <c:grouping val="standard"/>
        <c:varyColors val="0"/>
        <c:ser>
          <c:idx val="1"/>
          <c:order val="1"/>
          <c:tx>
            <c:strRef>
              <c:f>ピボットテーブル!$C$44</c:f>
              <c:strCache>
                <c:ptCount val="1"/>
                <c:pt idx="0">
                  <c:v>高齢化率（%）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shade val="76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ピボットテーブル!$A$45:$A$51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ピボットテーブル!$C$45:$C$51</c:f>
              <c:numCache>
                <c:formatCode>0.00%</c:formatCode>
                <c:ptCount val="6"/>
                <c:pt idx="0">
                  <c:v>0.29156474945838301</c:v>
                </c:pt>
                <c:pt idx="1">
                  <c:v>0.29061912389442202</c:v>
                </c:pt>
                <c:pt idx="2">
                  <c:v>0.29338727678571402</c:v>
                </c:pt>
                <c:pt idx="3">
                  <c:v>0.29509120360588775</c:v>
                </c:pt>
                <c:pt idx="4">
                  <c:v>0.29939566299324566</c:v>
                </c:pt>
                <c:pt idx="5">
                  <c:v>0.30126925270964061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A5-45CF-B2A2-73AF016752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771487"/>
        <c:axId val="193911471"/>
      </c:lineChart>
      <c:catAx>
        <c:axId val="18613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 altLang="en-US"/>
                  <a:t>各年</a:t>
                </a:r>
                <a:r>
                  <a:rPr lang="en-US" altLang="ja-JP"/>
                  <a:t>3</a:t>
                </a:r>
                <a:r>
                  <a:rPr lang="ja-JP" altLang="en-US"/>
                  <a:t>月末日現在　住民基本台帳（まち協別集計）</a:t>
                </a:r>
              </a:p>
            </c:rich>
          </c:tx>
          <c:layout>
            <c:manualLayout>
              <c:xMode val="edge"/>
              <c:yMode val="edge"/>
              <c:x val="0.61665011271386594"/>
              <c:y val="0.938196268038629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93881519"/>
        <c:crosses val="autoZero"/>
        <c:auto val="1"/>
        <c:lblAlgn val="ctr"/>
        <c:lblOffset val="100"/>
        <c:noMultiLvlLbl val="0"/>
      </c:catAx>
      <c:valAx>
        <c:axId val="19388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86137807"/>
        <c:crosses val="autoZero"/>
        <c:crossBetween val="between"/>
      </c:valAx>
      <c:valAx>
        <c:axId val="193911471"/>
        <c:scaling>
          <c:orientation val="minMax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72771487"/>
        <c:crosses val="max"/>
        <c:crossBetween val="between"/>
      </c:valAx>
      <c:catAx>
        <c:axId val="37277148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911471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4923616996562658"/>
          <c:y val="0.87296657776704334"/>
          <c:w val="0.70152766006874689"/>
          <c:h val="4.6009827186879466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pivotSource>
    <c:name>[地域カルテ（202601更新版）_マスタ.xlsx]ピボットテーブル!子ども人口推移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1000"/>
              <a:t>（人）</a:t>
            </a:r>
          </a:p>
        </c:rich>
      </c:tx>
      <c:layout>
        <c:manualLayout>
          <c:xMode val="edge"/>
          <c:yMode val="edge"/>
          <c:x val="1.2785389966618483E-2"/>
          <c:y val="1.6447626523022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tx2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bg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tx2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pattFill prst="pct90">
            <a:fgClr>
              <a:srgbClr val="1F497D"/>
            </a:fgClr>
            <a:bgClr>
              <a:sysClr val="window" lastClr="FFFFFF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4F81BD">
              <a:lumMod val="40000"/>
              <a:lumOff val="6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ピボットテーブル!$B$135</c:f>
              <c:strCache>
                <c:ptCount val="1"/>
                <c:pt idx="0">
                  <c:v>年少人口合計（0～14歳）</c:v>
                </c:pt>
              </c:strCache>
            </c:strRef>
          </c:tx>
          <c:spPr>
            <a:solidFill>
              <a:srgbClr val="4F81BD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ピボットテーブル!$A$136:$A$142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ピボットテーブル!$B$136:$B$142</c:f>
              <c:numCache>
                <c:formatCode>#,##0_);[Red]\(#,##0\)</c:formatCode>
                <c:ptCount val="6"/>
                <c:pt idx="0">
                  <c:v>1692</c:v>
                </c:pt>
                <c:pt idx="1">
                  <c:v>1706</c:v>
                </c:pt>
                <c:pt idx="2">
                  <c:v>1686</c:v>
                </c:pt>
                <c:pt idx="3">
                  <c:v>1650</c:v>
                </c:pt>
                <c:pt idx="4">
                  <c:v>1565</c:v>
                </c:pt>
                <c:pt idx="5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5-415B-8EE0-3CA99F359EF1}"/>
            </c:ext>
          </c:extLst>
        </c:ser>
        <c:ser>
          <c:idx val="1"/>
          <c:order val="1"/>
          <c:tx>
            <c:strRef>
              <c:f>ピボットテーブル!$C$135</c:f>
              <c:strCache>
                <c:ptCount val="1"/>
                <c:pt idx="0">
                  <c:v>6歳未満人口</c:v>
                </c:pt>
              </c:strCache>
            </c:strRef>
          </c:tx>
          <c:spPr>
            <a:pattFill prst="pct90">
              <a:fgClr>
                <a:srgbClr val="1F497D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ピボットテーブル!$A$136:$A$142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ピボットテーブル!$C$136:$C$142</c:f>
              <c:numCache>
                <c:formatCode>#,##0_);[Red]\(#,##0\)</c:formatCode>
                <c:ptCount val="6"/>
                <c:pt idx="0">
                  <c:v>606</c:v>
                </c:pt>
                <c:pt idx="1">
                  <c:v>627</c:v>
                </c:pt>
                <c:pt idx="2">
                  <c:v>614</c:v>
                </c:pt>
                <c:pt idx="3">
                  <c:v>574</c:v>
                </c:pt>
                <c:pt idx="4">
                  <c:v>546</c:v>
                </c:pt>
                <c:pt idx="5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3-4804-B964-69AF34C977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7200832"/>
        <c:axId val="328583871"/>
      </c:barChart>
      <c:catAx>
        <c:axId val="217200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 altLang="ja-JP" sz="1050" b="0" i="0" u="none" strike="noStrike" baseline="0">
                    <a:effectLst/>
                  </a:rPr>
                  <a:t>各年</a:t>
                </a:r>
                <a:r>
                  <a:rPr lang="en-US" altLang="ja-JP" sz="1050" b="0" i="0" u="none" strike="noStrike" baseline="0">
                    <a:effectLst/>
                  </a:rPr>
                  <a:t>3</a:t>
                </a:r>
                <a:r>
                  <a:rPr lang="ja-JP" altLang="ja-JP" sz="1050" b="0" i="0" u="none" strike="noStrike" baseline="0">
                    <a:effectLst/>
                  </a:rPr>
                  <a:t>月末日現在　住民基本台帳（まち協別集計</a:t>
                </a:r>
                <a:r>
                  <a:rPr lang="ja-JP" altLang="en-US" sz="1050" b="0" i="0" u="none" strike="noStrike" baseline="0">
                    <a:effectLst/>
                  </a:rPr>
                  <a:t>）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47892199697126703"/>
              <c:y val="0.940503132868446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28583871"/>
        <c:crosses val="autoZero"/>
        <c:auto val="1"/>
        <c:lblAlgn val="ctr"/>
        <c:lblOffset val="100"/>
        <c:noMultiLvlLbl val="0"/>
      </c:catAx>
      <c:valAx>
        <c:axId val="32858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1720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25412416682654"/>
          <c:y val="0.89083026609820548"/>
          <c:w val="0.52513016991984762"/>
          <c:h val="4.3548826991003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[地域カルテ（202601更新版）_マスタ.xlsx]ピボットテーブル!小学校別児童数・平均値・中央値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1100"/>
              <a:t>（人）</a:t>
            </a:r>
          </a:p>
        </c:rich>
      </c:tx>
      <c:layout>
        <c:manualLayout>
          <c:xMode val="edge"/>
          <c:yMode val="edge"/>
          <c:x val="1.4598521547158688E-2"/>
          <c:y val="2.27920176790682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layout>
            <c:manualLayout>
              <c:x val="-3.1924882629107983E-2"/>
              <c:y val="-5.9286152048640038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 altLang="en-US"/>
                  <a:t>テキストの追加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2394373590625116"/>
              <c:y val="-0.14309561345497793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 altLang="en-US"/>
                  <a:t>テキストの追加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587793427230045"/>
                  <c:h val="6.4203268730724752E-2"/>
                </c:manualLayout>
              </c15:layout>
              <c15:showDataLabelsRange val="0"/>
            </c:ext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58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0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1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2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layout>
            <c:manualLayout>
              <c:x val="7.2916668161841129E-3"/>
              <c:y val="-0.19475055957150827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 altLang="en-US"/>
                  <a:t>中央値：</a:t>
                </a:r>
                <a:fld id="{D927498E-9520-4528-BD73-55F9F27B3D63}" type="VALUE">
                  <a:rPr lang="en-US" altLang="ja-JP"/>
                  <a:pPr>
                    <a:defRPr/>
                  </a:pPr>
                  <a:t>[値]</a:t>
                </a:fld>
                <a:endParaRPr lang="ja-JP" altLang="en-US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63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4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5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6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7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8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9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70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71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72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73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74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75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76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77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78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79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80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81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82"/>
        <c:spPr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layout>
            <c:manualLayout>
              <c:x val="-2.9166667264736452E-2"/>
              <c:y val="-0.16902878755262982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 altLang="en-US"/>
                  <a:t>平均値：</a:t>
                </a:r>
                <a:fld id="{7E6C8926-296C-4334-9020-C99E78B69737}" type="VALUE">
                  <a:rPr lang="en-US" altLang="ja-JP"/>
                  <a:pPr>
                    <a:defRPr/>
                  </a:pPr>
                  <a:t>[値]</a:t>
                </a:fld>
                <a:endParaRPr lang="ja-JP" altLang="en-US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ピボットテーブル!$B$149</c:f>
              <c:strCache>
                <c:ptCount val="1"/>
                <c:pt idx="0">
                  <c:v>児童数（人）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ピボットテーブル!$A$150:$A$173</c:f>
              <c:strCache>
                <c:ptCount val="23"/>
                <c:pt idx="0">
                  <c:v>仁川小</c:v>
                </c:pt>
                <c:pt idx="1">
                  <c:v>高司小</c:v>
                </c:pt>
                <c:pt idx="2">
                  <c:v>良元小</c:v>
                </c:pt>
                <c:pt idx="3">
                  <c:v>光明小</c:v>
                </c:pt>
                <c:pt idx="4">
                  <c:v>末成小</c:v>
                </c:pt>
                <c:pt idx="5">
                  <c:v>西山小</c:v>
                </c:pt>
                <c:pt idx="6">
                  <c:v>末広小</c:v>
                </c:pt>
                <c:pt idx="7">
                  <c:v>宝塚第一小</c:v>
                </c:pt>
                <c:pt idx="8">
                  <c:v>逆瀬台小</c:v>
                </c:pt>
                <c:pt idx="9">
                  <c:v>すみれガ丘小</c:v>
                </c:pt>
                <c:pt idx="10">
                  <c:v>宝塚小</c:v>
                </c:pt>
                <c:pt idx="11">
                  <c:v>売布小</c:v>
                </c:pt>
                <c:pt idx="12">
                  <c:v>小浜小</c:v>
                </c:pt>
                <c:pt idx="13">
                  <c:v>美座小</c:v>
                </c:pt>
                <c:pt idx="14">
                  <c:v>安倉小</c:v>
                </c:pt>
                <c:pt idx="15">
                  <c:v>安倉北小</c:v>
                </c:pt>
                <c:pt idx="16">
                  <c:v>長尾小</c:v>
                </c:pt>
                <c:pt idx="17">
                  <c:v>丸橋小</c:v>
                </c:pt>
                <c:pt idx="18">
                  <c:v>長尾南小</c:v>
                </c:pt>
                <c:pt idx="19">
                  <c:v>中山台小</c:v>
                </c:pt>
                <c:pt idx="20">
                  <c:v>山手台小</c:v>
                </c:pt>
                <c:pt idx="21">
                  <c:v>長尾台小</c:v>
                </c:pt>
                <c:pt idx="22">
                  <c:v>西谷小</c:v>
                </c:pt>
              </c:strCache>
            </c:strRef>
          </c:cat>
          <c:val>
            <c:numRef>
              <c:f>ピボットテーブル!$B$150:$B$173</c:f>
              <c:numCache>
                <c:formatCode>#,##0_);[Red]\(#,##0\)</c:formatCode>
                <c:ptCount val="23"/>
                <c:pt idx="0">
                  <c:v>621</c:v>
                </c:pt>
                <c:pt idx="1">
                  <c:v>277</c:v>
                </c:pt>
                <c:pt idx="2">
                  <c:v>341</c:v>
                </c:pt>
                <c:pt idx="3">
                  <c:v>178</c:v>
                </c:pt>
                <c:pt idx="4">
                  <c:v>392</c:v>
                </c:pt>
                <c:pt idx="5">
                  <c:v>644</c:v>
                </c:pt>
                <c:pt idx="6">
                  <c:v>352</c:v>
                </c:pt>
                <c:pt idx="7">
                  <c:v>1043</c:v>
                </c:pt>
                <c:pt idx="8">
                  <c:v>250</c:v>
                </c:pt>
                <c:pt idx="9">
                  <c:v>245</c:v>
                </c:pt>
                <c:pt idx="10">
                  <c:v>859</c:v>
                </c:pt>
                <c:pt idx="11">
                  <c:v>747</c:v>
                </c:pt>
                <c:pt idx="12">
                  <c:v>384</c:v>
                </c:pt>
                <c:pt idx="13">
                  <c:v>353</c:v>
                </c:pt>
                <c:pt idx="14">
                  <c:v>438</c:v>
                </c:pt>
                <c:pt idx="15">
                  <c:v>366</c:v>
                </c:pt>
                <c:pt idx="16">
                  <c:v>1033</c:v>
                </c:pt>
                <c:pt idx="17">
                  <c:v>362</c:v>
                </c:pt>
                <c:pt idx="18">
                  <c:v>707</c:v>
                </c:pt>
                <c:pt idx="19">
                  <c:v>517</c:v>
                </c:pt>
                <c:pt idx="20">
                  <c:v>782</c:v>
                </c:pt>
                <c:pt idx="21">
                  <c:v>300</c:v>
                </c:pt>
                <c:pt idx="2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B-4436-9FDD-AFC02795DE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2103344"/>
        <c:axId val="2091406736"/>
      </c:barChart>
      <c:lineChart>
        <c:grouping val="standard"/>
        <c:varyColors val="0"/>
        <c:ser>
          <c:idx val="1"/>
          <c:order val="1"/>
          <c:tx>
            <c:strRef>
              <c:f>ピボットテーブル!$C$149</c:f>
              <c:strCache>
                <c:ptCount val="1"/>
                <c:pt idx="0">
                  <c:v>児童生徒数_平均値（人）</c:v>
                </c:pt>
              </c:strCache>
            </c:strRef>
          </c:tx>
          <c:spPr>
            <a:ln w="28575" cap="rnd">
              <a:solidFill>
                <a:srgbClr val="C0504D">
                  <a:alpha val="79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845B-45F4-8E43-914CF96D35EB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63AB-4436-9FDD-AFC02795DEA6}"/>
              </c:ext>
            </c:extLst>
          </c:dPt>
          <c:dLbls>
            <c:dLbl>
              <c:idx val="2"/>
              <c:layout>
                <c:manualLayout>
                  <c:x val="-2.9166667264736452E-2"/>
                  <c:y val="-0.1690287875526298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平均値：</a:t>
                    </a:r>
                    <a:fld id="{7E6C8926-296C-4334-9020-C99E78B69737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45B-45F4-8E43-914CF96D35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ピボットテーブル!$A$150:$A$173</c:f>
              <c:strCache>
                <c:ptCount val="23"/>
                <c:pt idx="0">
                  <c:v>仁川小</c:v>
                </c:pt>
                <c:pt idx="1">
                  <c:v>高司小</c:v>
                </c:pt>
                <c:pt idx="2">
                  <c:v>良元小</c:v>
                </c:pt>
                <c:pt idx="3">
                  <c:v>光明小</c:v>
                </c:pt>
                <c:pt idx="4">
                  <c:v>末成小</c:v>
                </c:pt>
                <c:pt idx="5">
                  <c:v>西山小</c:v>
                </c:pt>
                <c:pt idx="6">
                  <c:v>末広小</c:v>
                </c:pt>
                <c:pt idx="7">
                  <c:v>宝塚第一小</c:v>
                </c:pt>
                <c:pt idx="8">
                  <c:v>逆瀬台小</c:v>
                </c:pt>
                <c:pt idx="9">
                  <c:v>すみれガ丘小</c:v>
                </c:pt>
                <c:pt idx="10">
                  <c:v>宝塚小</c:v>
                </c:pt>
                <c:pt idx="11">
                  <c:v>売布小</c:v>
                </c:pt>
                <c:pt idx="12">
                  <c:v>小浜小</c:v>
                </c:pt>
                <c:pt idx="13">
                  <c:v>美座小</c:v>
                </c:pt>
                <c:pt idx="14">
                  <c:v>安倉小</c:v>
                </c:pt>
                <c:pt idx="15">
                  <c:v>安倉北小</c:v>
                </c:pt>
                <c:pt idx="16">
                  <c:v>長尾小</c:v>
                </c:pt>
                <c:pt idx="17">
                  <c:v>丸橋小</c:v>
                </c:pt>
                <c:pt idx="18">
                  <c:v>長尾南小</c:v>
                </c:pt>
                <c:pt idx="19">
                  <c:v>中山台小</c:v>
                </c:pt>
                <c:pt idx="20">
                  <c:v>山手台小</c:v>
                </c:pt>
                <c:pt idx="21">
                  <c:v>長尾台小</c:v>
                </c:pt>
                <c:pt idx="22">
                  <c:v>西谷小</c:v>
                </c:pt>
              </c:strCache>
            </c:strRef>
          </c:cat>
          <c:val>
            <c:numRef>
              <c:f>ピボットテーブル!$C$150:$C$173</c:f>
              <c:numCache>
                <c:formatCode>#,##0_);[Red]\(#,##0\)</c:formatCode>
                <c:ptCount val="23"/>
                <c:pt idx="0">
                  <c:v>487.91304347826087</c:v>
                </c:pt>
                <c:pt idx="1">
                  <c:v>487.91304347826087</c:v>
                </c:pt>
                <c:pt idx="2">
                  <c:v>487.91304347826087</c:v>
                </c:pt>
                <c:pt idx="3">
                  <c:v>487.91304347826087</c:v>
                </c:pt>
                <c:pt idx="4">
                  <c:v>487.91304347826087</c:v>
                </c:pt>
                <c:pt idx="5">
                  <c:v>487.91304347826087</c:v>
                </c:pt>
                <c:pt idx="6">
                  <c:v>487.91304347826087</c:v>
                </c:pt>
                <c:pt idx="7">
                  <c:v>487.91304347826087</c:v>
                </c:pt>
                <c:pt idx="8">
                  <c:v>487.91304347826087</c:v>
                </c:pt>
                <c:pt idx="9">
                  <c:v>487.91304347826087</c:v>
                </c:pt>
                <c:pt idx="10">
                  <c:v>487.91304347826087</c:v>
                </c:pt>
                <c:pt idx="11">
                  <c:v>487.91304347826087</c:v>
                </c:pt>
                <c:pt idx="12">
                  <c:v>487.91304347826087</c:v>
                </c:pt>
                <c:pt idx="13">
                  <c:v>487.91304347826087</c:v>
                </c:pt>
                <c:pt idx="14">
                  <c:v>487.91304347826087</c:v>
                </c:pt>
                <c:pt idx="15">
                  <c:v>487.91304347826087</c:v>
                </c:pt>
                <c:pt idx="16">
                  <c:v>487.91304347826087</c:v>
                </c:pt>
                <c:pt idx="17">
                  <c:v>487.91304347826087</c:v>
                </c:pt>
                <c:pt idx="18">
                  <c:v>487.91304347826087</c:v>
                </c:pt>
                <c:pt idx="19">
                  <c:v>487.91304347826087</c:v>
                </c:pt>
                <c:pt idx="20">
                  <c:v>487.91304347826087</c:v>
                </c:pt>
                <c:pt idx="21">
                  <c:v>487.91304347826087</c:v>
                </c:pt>
                <c:pt idx="22">
                  <c:v>487.91304347826087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B-4436-9FDD-AFC02795DEA6}"/>
            </c:ext>
          </c:extLst>
        </c:ser>
        <c:ser>
          <c:idx val="2"/>
          <c:order val="2"/>
          <c:tx>
            <c:strRef>
              <c:f>ピボットテーブル!$D$149</c:f>
              <c:strCache>
                <c:ptCount val="1"/>
                <c:pt idx="0">
                  <c:v>児童生徒数_中央値（人）</c:v>
                </c:pt>
              </c:strCache>
            </c:strRef>
          </c:tx>
          <c:spPr>
            <a:ln w="28575" cap="rnd">
              <a:solidFill>
                <a:srgbClr val="F79646">
                  <a:lumMod val="75000"/>
                  <a:alpha val="68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63AB-4436-9FDD-AFC02795DEA6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63AB-4436-9FDD-AFC02795DEA6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63AB-4436-9FDD-AFC02795DEA6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63AB-4436-9FDD-AFC02795DEA6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63AB-4436-9FDD-AFC02795DEA6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63AB-4436-9FDD-AFC02795DEA6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63AB-4436-9FDD-AFC02795DEA6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63AB-4436-9FDD-AFC02795DEA6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63AB-4436-9FDD-AFC02795DEA6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63AB-4436-9FDD-AFC02795DEA6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4-63AB-4436-9FDD-AFC02795DEA6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5-63AB-4436-9FDD-AFC02795DEA6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6-63AB-4436-9FDD-AFC02795DEA6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7-63AB-4436-9FDD-AFC02795DEA6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8-63AB-4436-9FDD-AFC02795DEA6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9-63AB-4436-9FDD-AFC02795DEA6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A-63AB-4436-9FDD-AFC02795DEA6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63AB-4436-9FDD-AFC02795DEA6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C-63AB-4436-9FDD-AFC02795DEA6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63AB-4436-9FDD-AFC02795DEA6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63AB-4436-9FDD-AFC02795DEA6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63AB-4436-9FDD-AFC02795DEA6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0-63AB-4436-9FDD-AFC02795DEA6}"/>
              </c:ext>
            </c:extLst>
          </c:dPt>
          <c:dLbls>
            <c:dLbl>
              <c:idx val="3"/>
              <c:layout>
                <c:manualLayout>
                  <c:x val="7.2916668161841129E-3"/>
                  <c:y val="-0.1947505595715082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中央値：</a:t>
                    </a:r>
                    <a:fld id="{D927498E-9520-4528-BD73-55F9F27B3D6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63AB-4436-9FDD-AFC02795DE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ピボットテーブル!$A$150:$A$173</c:f>
              <c:strCache>
                <c:ptCount val="23"/>
                <c:pt idx="0">
                  <c:v>仁川小</c:v>
                </c:pt>
                <c:pt idx="1">
                  <c:v>高司小</c:v>
                </c:pt>
                <c:pt idx="2">
                  <c:v>良元小</c:v>
                </c:pt>
                <c:pt idx="3">
                  <c:v>光明小</c:v>
                </c:pt>
                <c:pt idx="4">
                  <c:v>末成小</c:v>
                </c:pt>
                <c:pt idx="5">
                  <c:v>西山小</c:v>
                </c:pt>
                <c:pt idx="6">
                  <c:v>末広小</c:v>
                </c:pt>
                <c:pt idx="7">
                  <c:v>宝塚第一小</c:v>
                </c:pt>
                <c:pt idx="8">
                  <c:v>逆瀬台小</c:v>
                </c:pt>
                <c:pt idx="9">
                  <c:v>すみれガ丘小</c:v>
                </c:pt>
                <c:pt idx="10">
                  <c:v>宝塚小</c:v>
                </c:pt>
                <c:pt idx="11">
                  <c:v>売布小</c:v>
                </c:pt>
                <c:pt idx="12">
                  <c:v>小浜小</c:v>
                </c:pt>
                <c:pt idx="13">
                  <c:v>美座小</c:v>
                </c:pt>
                <c:pt idx="14">
                  <c:v>安倉小</c:v>
                </c:pt>
                <c:pt idx="15">
                  <c:v>安倉北小</c:v>
                </c:pt>
                <c:pt idx="16">
                  <c:v>長尾小</c:v>
                </c:pt>
                <c:pt idx="17">
                  <c:v>丸橋小</c:v>
                </c:pt>
                <c:pt idx="18">
                  <c:v>長尾南小</c:v>
                </c:pt>
                <c:pt idx="19">
                  <c:v>中山台小</c:v>
                </c:pt>
                <c:pt idx="20">
                  <c:v>山手台小</c:v>
                </c:pt>
                <c:pt idx="21">
                  <c:v>長尾台小</c:v>
                </c:pt>
                <c:pt idx="22">
                  <c:v>西谷小</c:v>
                </c:pt>
              </c:strCache>
            </c:strRef>
          </c:cat>
          <c:val>
            <c:numRef>
              <c:f>ピボットテーブル!$D$150:$D$173</c:f>
              <c:numCache>
                <c:formatCode>#,##0_);[Red]\(#,##0\)</c:formatCode>
                <c:ptCount val="23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  <c:pt idx="20">
                  <c:v>384</c:v>
                </c:pt>
                <c:pt idx="21">
                  <c:v>384</c:v>
                </c:pt>
                <c:pt idx="22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B-4436-9FDD-AFC02795DE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82103344"/>
        <c:axId val="2091406736"/>
      </c:lineChart>
      <c:catAx>
        <c:axId val="168210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91406736"/>
        <c:crosses val="autoZero"/>
        <c:auto val="1"/>
        <c:lblAlgn val="ctr"/>
        <c:lblOffset val="100"/>
        <c:noMultiLvlLbl val="0"/>
      </c:catAx>
      <c:valAx>
        <c:axId val="209140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68210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4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[地域カルテ（202601更新版）_マスタ.xlsx]ピボットテーブル!中学校別生徒数・平均値・中央値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1100"/>
              <a:t>（人）</a:t>
            </a:r>
          </a:p>
        </c:rich>
      </c:tx>
      <c:layout>
        <c:manualLayout>
          <c:xMode val="edge"/>
          <c:yMode val="edge"/>
          <c:x val="1.4598521547158688E-2"/>
          <c:y val="2.27920176790682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layout>
            <c:manualLayout>
              <c:x val="-3.1924882629107983E-2"/>
              <c:y val="-5.9286152048640038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 altLang="en-US"/>
                  <a:t>テキストの追加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2394373590625116"/>
              <c:y val="-0.14309561345497793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 altLang="en-US"/>
                  <a:t>テキストの追加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587793427230045"/>
                  <c:h val="6.4203268730724752E-2"/>
                </c:manualLayout>
              </c15:layout>
              <c15:showDataLabelsRange val="0"/>
            </c:ext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59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0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1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2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3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4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5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6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7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8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69"/>
        <c:spPr>
          <a:ln w="28575" cap="rnd">
            <a:solidFill>
              <a:srgbClr val="F79646">
                <a:lumMod val="75000"/>
                <a:alpha val="68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layout>
            <c:manualLayout>
              <c:x val="-9.0968158351066759E-3"/>
              <c:y val="-0.14294138058259251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 altLang="en-US"/>
                  <a:t>中央値：</a:t>
                </a:r>
                <a:fld id="{BA46B94C-00C8-449C-AC87-7D5AE619D868}" type="VALUE">
                  <a:rPr lang="en-US" altLang="ja-JP"/>
                  <a:pPr>
                    <a:defRPr/>
                  </a:pPr>
                  <a:t>[値]</a:t>
                </a:fld>
                <a:endParaRPr lang="ja-JP" altLang="en-US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70"/>
        <c:spPr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</c:pivotFmt>
      <c:pivotFmt>
        <c:idx val="71"/>
        <c:spPr>
          <a:ln w="28575" cap="rnd">
            <a:solidFill>
              <a:srgbClr val="C0504D">
                <a:alpha val="79000"/>
              </a:srgbClr>
            </a:solidFill>
            <a:prstDash val="sysDot"/>
            <a:round/>
          </a:ln>
          <a:effectLst/>
        </c:spPr>
        <c:marker>
          <c:symbol val="none"/>
        </c:marker>
        <c:dLbl>
          <c:idx val="0"/>
          <c:layout>
            <c:manualLayout>
              <c:x val="-2.1832358004256019E-2"/>
              <c:y val="0.10807762922098457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 altLang="en-US"/>
                  <a:t>平均値：</a:t>
                </a:r>
                <a:fld id="{F4819DD1-3C25-41C0-B167-6FAF27C6B531}" type="VALUE">
                  <a:rPr lang="en-US" altLang="ja-JP"/>
                  <a:pPr>
                    <a:defRPr/>
                  </a:pPr>
                  <a:t>[値]</a:t>
                </a:fld>
                <a:endParaRPr lang="ja-JP" altLang="en-US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ピボットテーブル!$B$183</c:f>
              <c:strCache>
                <c:ptCount val="1"/>
                <c:pt idx="0">
                  <c:v>生徒数（人）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ピボットテーブル!$A$184:$A$196</c:f>
              <c:strCache>
                <c:ptCount val="12"/>
                <c:pt idx="0">
                  <c:v>高司中</c:v>
                </c:pt>
                <c:pt idx="1">
                  <c:v>宝塚第一中</c:v>
                </c:pt>
                <c:pt idx="2">
                  <c:v>光ガ丘中</c:v>
                </c:pt>
                <c:pt idx="3">
                  <c:v>宝梅中</c:v>
                </c:pt>
                <c:pt idx="4">
                  <c:v>御殿山中</c:v>
                </c:pt>
                <c:pt idx="5">
                  <c:v>宝塚中</c:v>
                </c:pt>
                <c:pt idx="6">
                  <c:v>安倉中</c:v>
                </c:pt>
                <c:pt idx="7">
                  <c:v>長尾中</c:v>
                </c:pt>
                <c:pt idx="8">
                  <c:v>中山五月台中</c:v>
                </c:pt>
                <c:pt idx="9">
                  <c:v>山手台中</c:v>
                </c:pt>
                <c:pt idx="10">
                  <c:v>南ひばりガ丘中</c:v>
                </c:pt>
                <c:pt idx="11">
                  <c:v>西谷中</c:v>
                </c:pt>
              </c:strCache>
            </c:strRef>
          </c:cat>
          <c:val>
            <c:numRef>
              <c:f>ピボットテーブル!$B$184:$B$196</c:f>
              <c:numCache>
                <c:formatCode>#,##0_);[Red]\(#,##0\)</c:formatCode>
                <c:ptCount val="12"/>
                <c:pt idx="0">
                  <c:v>330</c:v>
                </c:pt>
                <c:pt idx="1">
                  <c:v>446</c:v>
                </c:pt>
                <c:pt idx="2">
                  <c:v>454</c:v>
                </c:pt>
                <c:pt idx="3">
                  <c:v>520</c:v>
                </c:pt>
                <c:pt idx="4">
                  <c:v>542</c:v>
                </c:pt>
                <c:pt idx="5">
                  <c:v>550</c:v>
                </c:pt>
                <c:pt idx="6">
                  <c:v>433</c:v>
                </c:pt>
                <c:pt idx="7">
                  <c:v>569</c:v>
                </c:pt>
                <c:pt idx="8">
                  <c:v>278</c:v>
                </c:pt>
                <c:pt idx="9">
                  <c:v>555</c:v>
                </c:pt>
                <c:pt idx="10">
                  <c:v>495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B-4436-9FDD-AFC02795DE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2103344"/>
        <c:axId val="2091406736"/>
      </c:barChart>
      <c:lineChart>
        <c:grouping val="standard"/>
        <c:varyColors val="0"/>
        <c:ser>
          <c:idx val="1"/>
          <c:order val="1"/>
          <c:tx>
            <c:strRef>
              <c:f>ピボットテーブル!$C$183</c:f>
              <c:strCache>
                <c:ptCount val="1"/>
                <c:pt idx="0">
                  <c:v>児童生徒数_平均値（人）</c:v>
                </c:pt>
              </c:strCache>
            </c:strRef>
          </c:tx>
          <c:spPr>
            <a:ln w="28575" cap="rnd">
              <a:solidFill>
                <a:srgbClr val="C0504D">
                  <a:alpha val="79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A17C-4C14-A81C-106306F843A2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A17C-4C14-A81C-106306F843A2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63AB-4436-9FDD-AFC02795DEA6}"/>
              </c:ext>
            </c:extLst>
          </c:dPt>
          <c:dLbls>
            <c:dLbl>
              <c:idx val="11"/>
              <c:layout>
                <c:manualLayout>
                  <c:x val="-2.1832358004256019E-2"/>
                  <c:y val="0.1080776292209845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平均値：</a:t>
                    </a:r>
                    <a:fld id="{F4819DD1-3C25-41C0-B167-6FAF27C6B531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E-A17C-4C14-A81C-106306F84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ピボットテーブル!$A$184:$A$196</c:f>
              <c:strCache>
                <c:ptCount val="12"/>
                <c:pt idx="0">
                  <c:v>高司中</c:v>
                </c:pt>
                <c:pt idx="1">
                  <c:v>宝塚第一中</c:v>
                </c:pt>
                <c:pt idx="2">
                  <c:v>光ガ丘中</c:v>
                </c:pt>
                <c:pt idx="3">
                  <c:v>宝梅中</c:v>
                </c:pt>
                <c:pt idx="4">
                  <c:v>御殿山中</c:v>
                </c:pt>
                <c:pt idx="5">
                  <c:v>宝塚中</c:v>
                </c:pt>
                <c:pt idx="6">
                  <c:v>安倉中</c:v>
                </c:pt>
                <c:pt idx="7">
                  <c:v>長尾中</c:v>
                </c:pt>
                <c:pt idx="8">
                  <c:v>中山五月台中</c:v>
                </c:pt>
                <c:pt idx="9">
                  <c:v>山手台中</c:v>
                </c:pt>
                <c:pt idx="10">
                  <c:v>南ひばりガ丘中</c:v>
                </c:pt>
                <c:pt idx="11">
                  <c:v>西谷中</c:v>
                </c:pt>
              </c:strCache>
            </c:strRef>
          </c:cat>
          <c:val>
            <c:numRef>
              <c:f>ピボットテーブル!$C$184:$C$196</c:f>
              <c:numCache>
                <c:formatCode>#,##0_);[Red]\(#,##0\)</c:formatCode>
                <c:ptCount val="12"/>
                <c:pt idx="0">
                  <c:v>434.08333333333331</c:v>
                </c:pt>
                <c:pt idx="1">
                  <c:v>434.08333333333331</c:v>
                </c:pt>
                <c:pt idx="2">
                  <c:v>434.08333333333331</c:v>
                </c:pt>
                <c:pt idx="3">
                  <c:v>434.08333333333331</c:v>
                </c:pt>
                <c:pt idx="4">
                  <c:v>434.08333333333331</c:v>
                </c:pt>
                <c:pt idx="5">
                  <c:v>434.08333333333331</c:v>
                </c:pt>
                <c:pt idx="6">
                  <c:v>434.08333333333331</c:v>
                </c:pt>
                <c:pt idx="7">
                  <c:v>434.08333333333331</c:v>
                </c:pt>
                <c:pt idx="8">
                  <c:v>434.08333333333331</c:v>
                </c:pt>
                <c:pt idx="9">
                  <c:v>434.08333333333331</c:v>
                </c:pt>
                <c:pt idx="10">
                  <c:v>434.08333333333331</c:v>
                </c:pt>
                <c:pt idx="11">
                  <c:v>434.08333333333331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B-4436-9FDD-AFC02795DEA6}"/>
            </c:ext>
          </c:extLst>
        </c:ser>
        <c:ser>
          <c:idx val="2"/>
          <c:order val="2"/>
          <c:tx>
            <c:strRef>
              <c:f>ピボットテーブル!$D$183</c:f>
              <c:strCache>
                <c:ptCount val="1"/>
                <c:pt idx="0">
                  <c:v>児童生徒数_中央値（人）</c:v>
                </c:pt>
              </c:strCache>
            </c:strRef>
          </c:tx>
          <c:spPr>
            <a:ln w="28575" cap="rnd">
              <a:solidFill>
                <a:srgbClr val="F79646">
                  <a:lumMod val="75000"/>
                  <a:alpha val="68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63AB-4436-9FDD-AFC02795DEA6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63AB-4436-9FDD-AFC02795DEA6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63AB-4436-9FDD-AFC02795DEA6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63AB-4436-9FDD-AFC02795DEA6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63AB-4436-9FDD-AFC02795DEA6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63AB-4436-9FDD-AFC02795DEA6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63AB-4436-9FDD-AFC02795DEA6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63AB-4436-9FDD-AFC02795DEA6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63AB-4436-9FDD-AFC02795DEA6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63AB-4436-9FDD-AFC02795DEA6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4-63AB-4436-9FDD-AFC02795DEA6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5-63AB-4436-9FDD-AFC02795DEA6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6-63AB-4436-9FDD-AFC02795DEA6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7-63AB-4436-9FDD-AFC02795DEA6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8-63AB-4436-9FDD-AFC02795DEA6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9-63AB-4436-9FDD-AFC02795DEA6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A-63AB-4436-9FDD-AFC02795DEA6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63AB-4436-9FDD-AFC02795DEA6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C-63AB-4436-9FDD-AFC02795DEA6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63AB-4436-9FDD-AFC02795DEA6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63AB-4436-9FDD-AFC02795DEA6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63AB-4436-9FDD-AFC02795DEA6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0-63AB-4436-9FDD-AFC02795DEA6}"/>
              </c:ext>
            </c:extLst>
          </c:dPt>
          <c:dLbls>
            <c:dLbl>
              <c:idx val="11"/>
              <c:layout>
                <c:manualLayout>
                  <c:x val="-9.0968158351066759E-3"/>
                  <c:y val="-0.1429413805825925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中央値：</a:t>
                    </a:r>
                    <a:fld id="{BA46B94C-00C8-449C-AC87-7D5AE619D868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5-63AB-4436-9FDD-AFC02795DE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ピボットテーブル!$A$184:$A$196</c:f>
              <c:strCache>
                <c:ptCount val="12"/>
                <c:pt idx="0">
                  <c:v>高司中</c:v>
                </c:pt>
                <c:pt idx="1">
                  <c:v>宝塚第一中</c:v>
                </c:pt>
                <c:pt idx="2">
                  <c:v>光ガ丘中</c:v>
                </c:pt>
                <c:pt idx="3">
                  <c:v>宝梅中</c:v>
                </c:pt>
                <c:pt idx="4">
                  <c:v>御殿山中</c:v>
                </c:pt>
                <c:pt idx="5">
                  <c:v>宝塚中</c:v>
                </c:pt>
                <c:pt idx="6">
                  <c:v>安倉中</c:v>
                </c:pt>
                <c:pt idx="7">
                  <c:v>長尾中</c:v>
                </c:pt>
                <c:pt idx="8">
                  <c:v>中山五月台中</c:v>
                </c:pt>
                <c:pt idx="9">
                  <c:v>山手台中</c:v>
                </c:pt>
                <c:pt idx="10">
                  <c:v>南ひばりガ丘中</c:v>
                </c:pt>
                <c:pt idx="11">
                  <c:v>西谷中</c:v>
                </c:pt>
              </c:strCache>
            </c:strRef>
          </c:cat>
          <c:val>
            <c:numRef>
              <c:f>ピボットテーブル!$D$184:$D$196</c:f>
              <c:numCache>
                <c:formatCode>#,##0_);[Red]\(#,##0\)</c:formatCode>
                <c:ptCount val="12"/>
                <c:pt idx="0">
                  <c:v>474.5</c:v>
                </c:pt>
                <c:pt idx="1">
                  <c:v>474.5</c:v>
                </c:pt>
                <c:pt idx="2">
                  <c:v>474.5</c:v>
                </c:pt>
                <c:pt idx="3">
                  <c:v>474.5</c:v>
                </c:pt>
                <c:pt idx="4">
                  <c:v>474.5</c:v>
                </c:pt>
                <c:pt idx="5">
                  <c:v>474.5</c:v>
                </c:pt>
                <c:pt idx="6">
                  <c:v>474.5</c:v>
                </c:pt>
                <c:pt idx="7">
                  <c:v>474.5</c:v>
                </c:pt>
                <c:pt idx="8">
                  <c:v>474.5</c:v>
                </c:pt>
                <c:pt idx="9">
                  <c:v>474.5</c:v>
                </c:pt>
                <c:pt idx="10">
                  <c:v>474.5</c:v>
                </c:pt>
                <c:pt idx="11">
                  <c:v>474.5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B-4436-9FDD-AFC02795DE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82103344"/>
        <c:axId val="2091406736"/>
      </c:lineChart>
      <c:catAx>
        <c:axId val="168210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91406736"/>
        <c:crosses val="autoZero"/>
        <c:auto val="1"/>
        <c:lblAlgn val="ctr"/>
        <c:lblOffset val="100"/>
        <c:noMultiLvlLbl val="0"/>
      </c:catAx>
      <c:valAx>
        <c:axId val="209140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68210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4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pivotSource>
    <c:name>[地域カルテ（202601更新版）_マスタ.xlsx]ピボットテーブル!高齢者人口の推移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/>
              <a:t>（人）</a:t>
            </a:r>
          </a:p>
        </c:rich>
      </c:tx>
      <c:layout>
        <c:manualLayout>
          <c:xMode val="edge"/>
          <c:yMode val="edge"/>
          <c:x val="1.4554284240546824E-2"/>
          <c:y val="2.3065050024597421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pPr>
            <a:solidFill>
              <a:schemeClr val="accent5">
                <a:tint val="77000"/>
              </a:schemeClr>
            </a:solidFill>
            <a:ln w="9525">
              <a:solidFill>
                <a:schemeClr val="accent5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tint val="77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rgbClr val="FF000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5">
              <a:tint val="77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1F497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rgbClr val="FF000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>
            <a:solidFill>
              <a:srgbClr val="FF0000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ja-JP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1F497D">
              <a:lumMod val="40000"/>
              <a:lumOff val="6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1F497D">
              <a:lumMod val="20000"/>
              <a:lumOff val="80000"/>
            </a:srgbClr>
          </a:solidFill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1F497D">
              <a:lumMod val="75000"/>
            </a:srgbClr>
          </a:solidFill>
          <a:ln w="28575" cap="rnd">
            <a:noFill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>
            <a:noFill/>
          </a:ln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ja-JP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-6.0647778434996628E-2"/>
              <c:y val="-0.20608284350605025"/>
            </c:manualLayout>
          </c:layout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ja-JP" altLang="en-US"/>
                  <a:t>計：</a:t>
                </a:r>
                <a:fld id="{5F958B74-A3F0-45A9-A376-F2E1FC9615C5}" type="VALUE">
                  <a:rPr lang="en-US" altLang="ja-JP"/>
                  <a:pPr>
                    <a:defRPr/>
                  </a:pPr>
                  <a:t>[値]</a:t>
                </a:fld>
                <a:endParaRPr lang="ja-JP" altLang="en-US"/>
              </a:p>
            </c:rich>
          </c:tx>
          <c:spPr>
            <a:noFill/>
            <a:ln>
              <a:noFill/>
            </a:ln>
            <a:effectLst/>
          </c:sp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1"/>
        <c:dLbl>
          <c:idx val="0"/>
          <c:layout>
            <c:manualLayout>
              <c:x val="-6.0647778434996628E-2"/>
              <c:y val="-0.20608284350605025"/>
            </c:manualLayout>
          </c:layout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ja-JP" altLang="en-US"/>
                  <a:t>計：</a:t>
                </a:r>
                <a:fld id="{984707E7-ECCD-4E81-881A-14B944A287E6}" type="VALUE">
                  <a:rPr lang="en-US" altLang="ja-JP"/>
                  <a:pPr>
                    <a:defRPr/>
                  </a:pPr>
                  <a:t>[値]</a:t>
                </a:fld>
                <a:endParaRPr lang="ja-JP" altLang="en-US"/>
              </a:p>
            </c:rich>
          </c:tx>
          <c:spPr>
            <a:noFill/>
            <a:ln>
              <a:noFill/>
            </a:ln>
            <a:effectLst/>
          </c:sp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2"/>
        <c:dLbl>
          <c:idx val="0"/>
          <c:layout>
            <c:manualLayout>
              <c:x val="-5.8758439542940653E-2"/>
              <c:y val="-0.22311448346522797"/>
            </c:manualLayout>
          </c:layout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ja-JP" altLang="en-US"/>
                  <a:t>計：</a:t>
                </a:r>
                <a:fld id="{9AE52D18-0897-4F32-BA05-DC8AD932295E}" type="VALUE">
                  <a:rPr lang="en-US" altLang="ja-JP"/>
                  <a:pPr>
                    <a:defRPr/>
                  </a:pPr>
                  <a:t>[値]</a:t>
                </a:fld>
                <a:endParaRPr lang="ja-JP" altLang="en-US"/>
              </a:p>
            </c:rich>
          </c:tx>
          <c:spPr>
            <a:noFill/>
            <a:ln>
              <a:noFill/>
            </a:ln>
            <a:effectLst/>
          </c:sp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3"/>
        <c:spPr>
          <a:pattFill prst="pct90">
            <a:fgClr>
              <a:srgbClr val="1F497D">
                <a:lumMod val="40000"/>
                <a:lumOff val="60000"/>
              </a:srgbClr>
            </a:fgClr>
            <a:bgClr>
              <a:sysClr val="window" lastClr="FFFFFF"/>
            </a:bgClr>
          </a:pattFill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4F81BD">
              <a:lumMod val="20000"/>
              <a:lumOff val="80000"/>
            </a:srgbClr>
          </a:solidFill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1F497D"/>
          </a:solidFill>
          <a:ln>
            <a:noFill/>
          </a:ln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layout>
            <c:manualLayout>
              <c:x val="-7.1344192012852095E-2"/>
              <c:y val="-0.20948917149788579"/>
            </c:manualLayout>
          </c:layout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ja-JP" altLang="en-US"/>
                  <a:t>計：</a:t>
                </a:r>
                <a:fld id="{7A06A6F9-E3F8-488C-9FB4-78A4A02A3A82}" type="VALUE">
                  <a:rPr lang="en-US" altLang="ja-JP"/>
                  <a:pPr>
                    <a:defRPr/>
                  </a:pPr>
                  <a:t>[値]</a:t>
                </a:fld>
                <a:endParaRPr lang="ja-JP" altLang="en-US"/>
              </a:p>
            </c:rich>
          </c:tx>
          <c:spPr>
            <a:noFill/>
            <a:ln>
              <a:noFill/>
            </a:ln>
            <a:effectLst/>
          </c:sp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7"/>
        <c:dLbl>
          <c:idx val="0"/>
          <c:layout>
            <c:manualLayout>
              <c:x val="-4.2037722607455662E-2"/>
              <c:y val="-0.20267647797205185"/>
            </c:manualLayout>
          </c:layout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ja-JP" altLang="en-US" sz="8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計：</a:t>
                </a:r>
                <a:fld id="{FCFF591B-C6AA-4495-AC94-2A2E0879A52A}" type="VALUE">
                  <a:rPr lang="en-US" altLang="ja-JP"/>
                  <a:pPr>
                    <a:defRPr/>
                  </a:pPr>
                  <a:t>[値]</a:t>
                </a:fld>
                <a:endParaRPr lang="ja-JP" altLang="en-US" sz="8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endParaRPr>
              </a:p>
            </c:rich>
          </c:tx>
          <c:spPr>
            <a:noFill/>
            <a:ln>
              <a:noFill/>
            </a:ln>
            <a:effectLst/>
          </c:sp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8"/>
        <c:dLbl>
          <c:idx val="0"/>
          <c:layout>
            <c:manualLayout>
              <c:x val="-6.6599195944972933E-2"/>
              <c:y val="-0.19586385953054364"/>
            </c:manualLayout>
          </c:layout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ja-JP" altLang="en-US" sz="8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計：</a:t>
                </a:r>
                <a:fld id="{51313F03-B295-42EE-8E29-6314F45ECC20}" type="VALUE">
                  <a:rPr lang="en-US" altLang="ja-JP"/>
                  <a:pPr>
                    <a:defRPr/>
                  </a:pPr>
                  <a:t>[値]</a:t>
                </a:fld>
                <a:endParaRPr lang="ja-JP" altLang="en-US" sz="8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endParaRPr>
              </a:p>
            </c:rich>
          </c:tx>
          <c:spPr>
            <a:noFill/>
            <a:ln>
              <a:noFill/>
            </a:ln>
            <a:effectLst/>
          </c:sp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9"/>
        <c:dLbl>
          <c:idx val="0"/>
          <c:layout>
            <c:manualLayout>
              <c:x val="-5.3373823700581212E-2"/>
              <c:y val="-0.185644875555037"/>
            </c:manualLayout>
          </c:layout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ja-JP" altLang="en-US" sz="8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計：</a:t>
                </a:r>
                <a:fld id="{8A1AE0C0-89A9-475A-A0EC-DA919B36C9B8}" type="VALUE">
                  <a:rPr lang="en-US" altLang="ja-JP"/>
                  <a:pPr>
                    <a:defRPr/>
                  </a:pPr>
                  <a:t>[値]</a:t>
                </a:fld>
                <a:endParaRPr lang="ja-JP" altLang="en-US" sz="8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endParaRPr>
              </a:p>
            </c:rich>
          </c:tx>
          <c:spPr>
            <a:noFill/>
            <a:ln>
              <a:noFill/>
            </a:ln>
            <a:effectLst/>
          </c:sp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0"/>
        <c:dLbl>
          <c:idx val="0"/>
          <c:layout>
            <c:manualLayout>
              <c:x val="-4.4588397852521021E-2"/>
              <c:y val="-0.19586385953054364"/>
            </c:manualLayout>
          </c:layout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ja-JP" altLang="en-US" sz="8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計：</a:t>
                </a:r>
                <a:fld id="{D71C67FA-94C0-4BE9-BE2C-64D616154875}" type="VALUE">
                  <a:rPr lang="en-US" altLang="ja-JP"/>
                  <a:pPr>
                    <a:defRPr/>
                  </a:pPr>
                  <a:t>[値]</a:t>
                </a:fld>
                <a:endParaRPr lang="ja-JP" altLang="en-US" sz="8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endParaRPr>
              </a:p>
            </c:rich>
          </c:tx>
          <c:spPr>
            <a:noFill/>
            <a:ln>
              <a:noFill/>
            </a:ln>
            <a:effectLst/>
          </c:sp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1"/>
        <c:dLbl>
          <c:idx val="0"/>
          <c:layout>
            <c:manualLayout>
              <c:x val="-5.1484484808525174E-2"/>
              <c:y val="-0.19927018752237918"/>
            </c:manualLayout>
          </c:layout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ja-JP" altLang="en-US" sz="8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計：</a:t>
                </a:r>
                <a:fld id="{93C538F3-0159-4EBD-9B95-73E342D3A9AB}" type="VALUE">
                  <a:rPr lang="en-US" altLang="ja-JP"/>
                  <a:pPr>
                    <a:defRPr/>
                  </a:pPr>
                  <a:t>[値]</a:t>
                </a:fld>
                <a:endParaRPr lang="ja-JP" altLang="en-US" sz="8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endParaRPr>
              </a:p>
            </c:rich>
          </c:tx>
          <c:spPr>
            <a:noFill/>
            <a:ln>
              <a:noFill/>
            </a:ln>
            <a:effectLst/>
          </c:sp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2"/>
        <c:dLbl>
          <c:idx val="0"/>
          <c:layout>
            <c:manualLayout>
              <c:x val="-5.0256414528688932E-2"/>
              <c:y val="-0.19245753153870809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ja-JP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ピボットテーブル!$C$206</c:f>
              <c:strCache>
                <c:ptCount val="1"/>
                <c:pt idx="0">
                  <c:v>65-69歳（人）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ピボットテーブル!$A$207:$A$213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ピボットテーブル!$C$207:$C$213</c:f>
              <c:numCache>
                <c:formatCode>#,##0</c:formatCode>
                <c:ptCount val="6"/>
                <c:pt idx="0">
                  <c:v>845</c:v>
                </c:pt>
                <c:pt idx="1">
                  <c:v>806</c:v>
                </c:pt>
                <c:pt idx="2">
                  <c:v>778</c:v>
                </c:pt>
                <c:pt idx="3">
                  <c:v>771</c:v>
                </c:pt>
                <c:pt idx="4">
                  <c:v>790</c:v>
                </c:pt>
                <c:pt idx="5">
                  <c:v>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A5-45CF-B2A2-73AF01675266}"/>
            </c:ext>
          </c:extLst>
        </c:ser>
        <c:ser>
          <c:idx val="2"/>
          <c:order val="2"/>
          <c:tx>
            <c:strRef>
              <c:f>ピボットテーブル!$D$206</c:f>
              <c:strCache>
                <c:ptCount val="1"/>
                <c:pt idx="0">
                  <c:v>70-74歳（人）</c:v>
                </c:pt>
              </c:strCache>
            </c:strRef>
          </c:tx>
          <c:spPr>
            <a:pattFill prst="pct90">
              <a:fgClr>
                <a:srgbClr val="1F497D">
                  <a:lumMod val="40000"/>
                  <a:lumOff val="60000"/>
                </a:srgbClr>
              </a:fgClr>
              <a:bgClr>
                <a:sysClr val="window" lastClr="FFFFFF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ピボットテーブル!$A$207:$A$213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ピボットテーブル!$D$207:$D$213</c:f>
              <c:numCache>
                <c:formatCode>#,##0</c:formatCode>
                <c:ptCount val="6"/>
                <c:pt idx="0">
                  <c:v>1008</c:v>
                </c:pt>
                <c:pt idx="1">
                  <c:v>1056</c:v>
                </c:pt>
                <c:pt idx="2">
                  <c:v>1054</c:v>
                </c:pt>
                <c:pt idx="3">
                  <c:v>987</c:v>
                </c:pt>
                <c:pt idx="4">
                  <c:v>891</c:v>
                </c:pt>
                <c:pt idx="5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0-4507-946F-ADEE957AE195}"/>
            </c:ext>
          </c:extLst>
        </c:ser>
        <c:ser>
          <c:idx val="3"/>
          <c:order val="3"/>
          <c:tx>
            <c:strRef>
              <c:f>ピボットテーブル!$E$206</c:f>
              <c:strCache>
                <c:ptCount val="1"/>
                <c:pt idx="0">
                  <c:v>75歳以上（人）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ピボットテーブル!$A$207:$A$213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ピボットテーブル!$E$207:$E$213</c:f>
              <c:numCache>
                <c:formatCode>#,##0</c:formatCode>
                <c:ptCount val="6"/>
                <c:pt idx="0">
                  <c:v>2319</c:v>
                </c:pt>
                <c:pt idx="1">
                  <c:v>2311</c:v>
                </c:pt>
                <c:pt idx="2">
                  <c:v>2374</c:v>
                </c:pt>
                <c:pt idx="3">
                  <c:v>2432</c:v>
                </c:pt>
                <c:pt idx="4">
                  <c:v>2530</c:v>
                </c:pt>
                <c:pt idx="5">
                  <c:v>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0-4507-946F-ADEE957AE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137807"/>
        <c:axId val="193881519"/>
      </c:barChart>
      <c:lineChart>
        <c:grouping val="standard"/>
        <c:varyColors val="0"/>
        <c:ser>
          <c:idx val="4"/>
          <c:order val="4"/>
          <c:tx>
            <c:strRef>
              <c:f>ピボットテーブル!$F$206</c:f>
              <c:strCache>
                <c:ptCount val="1"/>
                <c:pt idx="0">
                  <c:v>65歳以上合計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037722607455662E-2"/>
                  <c:y val="-0.20267647797205185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8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t>計：</a:t>
                    </a:r>
                    <a:fld id="{FCFF591B-C6AA-4495-AC94-2A2E0879A52A}" type="VALUE">
                      <a:rPr lang="en-US" altLang="ja-JP"/>
                      <a:pPr/>
                      <a:t>[値]</a:t>
                    </a:fld>
                    <a:endParaRPr lang="ja-JP" altLang="en-US" sz="8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</a:endParaRP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841A-4703-AD6A-58F8EB848B10}"/>
                </c:ext>
              </c:extLst>
            </c:dLbl>
            <c:dLbl>
              <c:idx val="1"/>
              <c:layout>
                <c:manualLayout>
                  <c:x val="-6.6599195944972933E-2"/>
                  <c:y val="-0.1958638595305436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8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t>計：</a:t>
                    </a:r>
                    <a:fld id="{51313F03-B295-42EE-8E29-6314F45ECC20}" type="VALUE">
                      <a:rPr lang="en-US" altLang="ja-JP"/>
                      <a:pPr/>
                      <a:t>[値]</a:t>
                    </a:fld>
                    <a:endParaRPr lang="ja-JP" altLang="en-US" sz="8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</a:endParaRP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41A-4703-AD6A-58F8EB848B10}"/>
                </c:ext>
              </c:extLst>
            </c:dLbl>
            <c:dLbl>
              <c:idx val="2"/>
              <c:layout>
                <c:manualLayout>
                  <c:x val="-5.3373823700581212E-2"/>
                  <c:y val="-0.18564487555503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8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t>計：</a:t>
                    </a:r>
                    <a:fld id="{8A1AE0C0-89A9-475A-A0EC-DA919B36C9B8}" type="VALUE">
                      <a:rPr lang="en-US" altLang="ja-JP"/>
                      <a:pPr/>
                      <a:t>[値]</a:t>
                    </a:fld>
                    <a:endParaRPr lang="ja-JP" altLang="en-US" sz="8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</a:endParaRP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41A-4703-AD6A-58F8EB848B10}"/>
                </c:ext>
              </c:extLst>
            </c:dLbl>
            <c:dLbl>
              <c:idx val="3"/>
              <c:layout>
                <c:manualLayout>
                  <c:x val="-4.4588397852521021E-2"/>
                  <c:y val="-0.1958638595305436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8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t>計：</a:t>
                    </a:r>
                    <a:fld id="{D71C67FA-94C0-4BE9-BE2C-64D616154875}" type="VALUE">
                      <a:rPr lang="en-US" altLang="ja-JP"/>
                      <a:pPr/>
                      <a:t>[値]</a:t>
                    </a:fld>
                    <a:endParaRPr lang="ja-JP" altLang="en-US" sz="8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</a:endParaRP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841A-4703-AD6A-58F8EB848B10}"/>
                </c:ext>
              </c:extLst>
            </c:dLbl>
            <c:dLbl>
              <c:idx val="4"/>
              <c:layout>
                <c:manualLayout>
                  <c:x val="-5.1484484808525174E-2"/>
                  <c:y val="-0.19927018752237918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8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t>計：</a:t>
                    </a:r>
                    <a:fld id="{93C538F3-0159-4EBD-9B95-73E342D3A9AB}" type="VALUE">
                      <a:rPr lang="en-US" altLang="ja-JP"/>
                      <a:pPr/>
                      <a:t>[値]</a:t>
                    </a:fld>
                    <a:endParaRPr lang="ja-JP" altLang="en-US" sz="8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</a:endParaRP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41A-4703-AD6A-58F8EB848B10}"/>
                </c:ext>
              </c:extLst>
            </c:dLbl>
            <c:dLbl>
              <c:idx val="5"/>
              <c:layout>
                <c:manualLayout>
                  <c:x val="-5.0256414528688932E-2"/>
                  <c:y val="-0.192457531538708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73-410E-A91D-DBDD68958E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ピボットテーブル!$A$207:$A$213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ピボットテーブル!$F$207:$F$213</c:f>
              <c:numCache>
                <c:formatCode>#,##0_);[Red]\(#,##0\)</c:formatCode>
                <c:ptCount val="6"/>
                <c:pt idx="0">
                  <c:v>4172</c:v>
                </c:pt>
                <c:pt idx="1">
                  <c:v>4173</c:v>
                </c:pt>
                <c:pt idx="2">
                  <c:v>4206</c:v>
                </c:pt>
                <c:pt idx="3">
                  <c:v>4190</c:v>
                </c:pt>
                <c:pt idx="4">
                  <c:v>4211</c:v>
                </c:pt>
                <c:pt idx="5">
                  <c:v>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A-4703-AD6A-58F8EB848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37807"/>
        <c:axId val="193881519"/>
      </c:lineChart>
      <c:lineChart>
        <c:grouping val="standard"/>
        <c:varyColors val="0"/>
        <c:ser>
          <c:idx val="0"/>
          <c:order val="0"/>
          <c:tx>
            <c:strRef>
              <c:f>ピボットテーブル!$B$206</c:f>
              <c:strCache>
                <c:ptCount val="1"/>
                <c:pt idx="0">
                  <c:v>高齢化率（%）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ピボットテーブル!$A$207:$A$213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ピボットテーブル!$B$207:$B$213</c:f>
              <c:numCache>
                <c:formatCode>0.00%</c:formatCode>
                <c:ptCount val="6"/>
                <c:pt idx="0">
                  <c:v>0.29156474945838301</c:v>
                </c:pt>
                <c:pt idx="1">
                  <c:v>0.29061912389442202</c:v>
                </c:pt>
                <c:pt idx="2">
                  <c:v>0.29338727678571402</c:v>
                </c:pt>
                <c:pt idx="3">
                  <c:v>0.29509120360588775</c:v>
                </c:pt>
                <c:pt idx="4">
                  <c:v>0.29939566299324566</c:v>
                </c:pt>
                <c:pt idx="5">
                  <c:v>0.30126925270964061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A5-45CF-B2A2-73AF01675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981824"/>
        <c:axId val="221826000"/>
      </c:lineChart>
      <c:catAx>
        <c:axId val="18613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 altLang="en-US"/>
                  <a:t>各年３月末日現在　住民基本台帳（まち協別集計）</a:t>
                </a:r>
              </a:p>
            </c:rich>
          </c:tx>
          <c:layout>
            <c:manualLayout>
              <c:xMode val="edge"/>
              <c:yMode val="edge"/>
              <c:x val="0.58740438227620373"/>
              <c:y val="0.929659643363352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93881519"/>
        <c:crosses val="autoZero"/>
        <c:auto val="1"/>
        <c:lblAlgn val="ctr"/>
        <c:lblOffset val="100"/>
        <c:noMultiLvlLbl val="0"/>
      </c:catAx>
      <c:valAx>
        <c:axId val="19388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86137807"/>
        <c:crosses val="autoZero"/>
        <c:crossBetween val="between"/>
      </c:valAx>
      <c:valAx>
        <c:axId val="221826000"/>
        <c:scaling>
          <c:orientation val="minMax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crossAx val="740981824"/>
        <c:crosses val="max"/>
        <c:crossBetween val="between"/>
      </c:valAx>
      <c:catAx>
        <c:axId val="74098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82600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5.7557296061487122E-2"/>
          <c:y val="0.86068118513392633"/>
          <c:w val="0.79714986533625476"/>
          <c:h val="5.416061507018511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pivotSource>
    <c:name>[地域カルテ（202601更新版）_マスタ.xlsx]ピボットテーブル!要介護・要支援認定者数</c:name>
    <c:fmtId val="6"/>
  </c:pivotSource>
  <c:chart>
    <c:title>
      <c:tx>
        <c:rich>
          <a:bodyPr rot="0" vert="horz"/>
          <a:lstStyle/>
          <a:p>
            <a:pPr>
              <a:defRPr sz="1000"/>
            </a:pPr>
            <a:r>
              <a:rPr lang="ja-JP" sz="1000"/>
              <a:t>（人）</a:t>
            </a:r>
          </a:p>
        </c:rich>
      </c:tx>
      <c:layout>
        <c:manualLayout>
          <c:xMode val="edge"/>
          <c:yMode val="edge"/>
          <c:x val="1.4554284240546824E-2"/>
          <c:y val="2.3065050024597421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pPr>
            <a:solidFill>
              <a:schemeClr val="accent5">
                <a:tint val="77000"/>
              </a:schemeClr>
            </a:solidFill>
            <a:ln w="9525">
              <a:solidFill>
                <a:schemeClr val="accent5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tint val="77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rgbClr val="FF000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5">
              <a:tint val="77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1F497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rgbClr val="FF000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5">
              <a:tint val="77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vert="horz"/>
            <a:lstStyle/>
            <a:p>
              <a:pPr>
                <a:defRPr/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ピボットテーブル!$B$220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ピボットテーブル!$A$221:$A$227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ピボットテーブル!$B$221:$B$227</c:f>
              <c:numCache>
                <c:formatCode>General</c:formatCode>
                <c:ptCount val="7"/>
                <c:pt idx="0">
                  <c:v>179</c:v>
                </c:pt>
                <c:pt idx="1">
                  <c:v>163</c:v>
                </c:pt>
                <c:pt idx="2">
                  <c:v>211</c:v>
                </c:pt>
                <c:pt idx="3">
                  <c:v>127</c:v>
                </c:pt>
                <c:pt idx="4">
                  <c:v>104</c:v>
                </c:pt>
                <c:pt idx="5">
                  <c:v>98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A5-45CF-B2A2-73AF01675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overlap val="-27"/>
        <c:axId val="186137807"/>
        <c:axId val="193881519"/>
      </c:barChart>
      <c:catAx>
        <c:axId val="186137807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2025</a:t>
                </a:r>
                <a:r>
                  <a:rPr lang="ja-JP" b="0"/>
                  <a:t>年</a:t>
                </a:r>
                <a:r>
                  <a:rPr lang="en-US" b="0"/>
                  <a:t>4</a:t>
                </a:r>
                <a:r>
                  <a:rPr lang="ja-JP" b="0"/>
                  <a:t>月</a:t>
                </a:r>
                <a:r>
                  <a:rPr lang="en-US" b="0"/>
                  <a:t>1</a:t>
                </a:r>
                <a:r>
                  <a:rPr lang="ja-JP" b="0"/>
                  <a:t>日</a:t>
                </a:r>
                <a:r>
                  <a:rPr lang="ja-JP" altLang="en-US" b="0"/>
                  <a:t>現在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0.81857879291326308"/>
              <c:y val="0.934966728239597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93881519"/>
        <c:crosses val="autoZero"/>
        <c:auto val="1"/>
        <c:lblAlgn val="ctr"/>
        <c:lblOffset val="100"/>
        <c:noMultiLvlLbl val="0"/>
      </c:catAx>
      <c:valAx>
        <c:axId val="19388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86137807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 sz="1050"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pivotSource>
    <c:name>[地域カルテ（202601更新版）_マスタ.xlsx]ピボットテーブル!まち協ごとの高齢化率と認定者数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/>
              <a:t>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layout>
        <c:manualLayout>
          <c:xMode val="edge"/>
          <c:yMode val="edge"/>
          <c:x val="1.4554284240546824E-2"/>
          <c:y val="2.3065050024597421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pPr>
            <a:solidFill>
              <a:schemeClr val="accent5">
                <a:tint val="77000"/>
              </a:schemeClr>
            </a:solidFill>
            <a:ln w="9525">
              <a:solidFill>
                <a:schemeClr val="accent5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5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tint val="77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rgbClr val="FF000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shade val="76000"/>
              </a:schemeClr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1F497D">
              <a:lumMod val="20000"/>
              <a:lumOff val="8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pattFill prst="pct90">
            <a:fgClr>
              <a:srgbClr val="1F497D">
                <a:lumMod val="60000"/>
                <a:lumOff val="40000"/>
              </a:srgbClr>
            </a:fgClr>
            <a:bgClr>
              <a:sysClr val="window" lastClr="FFFFFF"/>
            </a:bgClr>
          </a:pattFill>
          <a:ln w="28575" cap="rnd">
            <a:noFill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>
            <a:solidFill>
              <a:srgbClr val="FF0000">
                <a:alpha val="75000"/>
              </a:srgbClr>
            </a:solidFill>
            <a:prstDash val="sysDot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>
            <a:solidFill>
              <a:srgbClr val="FF6600">
                <a:alpha val="75000"/>
              </a:srgbClr>
            </a:solidFill>
            <a:prstDash val="sysDot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</c:pivotFmt>
      <c:pivotFmt>
        <c:idx val="17"/>
      </c:pivotFmt>
      <c:pivotFmt>
        <c:idx val="18"/>
      </c:pivotFmt>
      <c:pivotFmt>
        <c:idx val="19"/>
        <c:dLbl>
          <c:idx val="0"/>
          <c:layout>
            <c:manualLayout>
              <c:x val="2.0720722190588157E-2"/>
              <c:y val="-0.31269048864323962"/>
            </c:manualLayout>
          </c:layout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ja-JP" altLang="en-US"/>
                  <a:t>参考</a:t>
                </a:r>
                <a:r>
                  <a:rPr lang="en-US" altLang="ja-JP"/>
                  <a:t>_</a:t>
                </a:r>
                <a:r>
                  <a:rPr lang="ja-JP" altLang="en-US"/>
                  <a:t>全市高齢化率：</a:t>
                </a:r>
                <a:fld id="{7ED60E6C-DC88-4908-BA25-49C2DF74E1DB}" type="VALUE">
                  <a:rPr lang="en-US" altLang="ja-JP"/>
                  <a:pPr>
                    <a:defRPr/>
                  </a:pPr>
                  <a:t>[値]</a:t>
                </a:fld>
                <a:endParaRPr lang="ja-JP" altLang="en-US"/>
              </a:p>
            </c:rich>
          </c:tx>
          <c:spPr>
            <a:noFill/>
            <a:ln>
              <a:noFill/>
            </a:ln>
            <a:effectLst/>
          </c:sp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0"/>
        <c:dLbl>
          <c:idx val="0"/>
          <c:layout>
            <c:manualLayout>
              <c:x val="2.2522524120204526E-2"/>
              <c:y val="-0.30321501929041417"/>
            </c:manualLayout>
          </c:layout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ja-JP" altLang="en-US"/>
                  <a:t>参考</a:t>
                </a:r>
                <a:r>
                  <a:rPr lang="en-US" altLang="ja-JP"/>
                  <a:t>_</a:t>
                </a:r>
                <a:r>
                  <a:rPr lang="ja-JP" altLang="en-US"/>
                  <a:t>全市認定率：</a:t>
                </a:r>
                <a:fld id="{EE0F4DD5-AE09-444A-B0D8-B193FBDE9BC8}" type="VALUE">
                  <a:rPr lang="en-US" altLang="ja-JP"/>
                  <a:pPr>
                    <a:defRPr/>
                  </a:pPr>
                  <a:t>[値]</a:t>
                </a:fld>
                <a:endParaRPr lang="ja-JP" altLang="en-US"/>
              </a:p>
            </c:rich>
          </c:tx>
          <c:spPr>
            <a:noFill/>
            <a:ln>
              <a:noFill/>
            </a:ln>
            <a:effectLst/>
          </c:sp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ピボットテーブル!$B$238</c:f>
              <c:strCache>
                <c:ptCount val="1"/>
                <c:pt idx="0">
                  <c:v>高齢化率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ピボットテーブル!$A$239:$A$258</c:f>
              <c:strCache>
                <c:ptCount val="20"/>
                <c:pt idx="0">
                  <c:v>01_仁川</c:v>
                </c:pt>
                <c:pt idx="1">
                  <c:v>02_高司</c:v>
                </c:pt>
                <c:pt idx="2">
                  <c:v>03_良元</c:v>
                </c:pt>
                <c:pt idx="3">
                  <c:v>04_光明</c:v>
                </c:pt>
                <c:pt idx="4">
                  <c:v>05_末成</c:v>
                </c:pt>
                <c:pt idx="5">
                  <c:v>06_西山</c:v>
                </c:pt>
                <c:pt idx="6">
                  <c:v>07_末広</c:v>
                </c:pt>
                <c:pt idx="7">
                  <c:v>08_一小</c:v>
                </c:pt>
                <c:pt idx="8">
                  <c:v>09_逆瀬台</c:v>
                </c:pt>
                <c:pt idx="9">
                  <c:v>10_すみれ</c:v>
                </c:pt>
                <c:pt idx="10">
                  <c:v>11_宝塚</c:v>
                </c:pt>
                <c:pt idx="11">
                  <c:v>12_売布</c:v>
                </c:pt>
                <c:pt idx="12">
                  <c:v>13_小浜</c:v>
                </c:pt>
                <c:pt idx="13">
                  <c:v>14_美座</c:v>
                </c:pt>
                <c:pt idx="14">
                  <c:v>15_安倉</c:v>
                </c:pt>
                <c:pt idx="15">
                  <c:v>16_長尾</c:v>
                </c:pt>
                <c:pt idx="16">
                  <c:v>17_中山台</c:v>
                </c:pt>
                <c:pt idx="17">
                  <c:v>18_山本山手</c:v>
                </c:pt>
                <c:pt idx="18">
                  <c:v>19_ひばり</c:v>
                </c:pt>
                <c:pt idx="19">
                  <c:v>20_西谷</c:v>
                </c:pt>
              </c:strCache>
            </c:strRef>
          </c:cat>
          <c:val>
            <c:numRef>
              <c:f>ピボットテーブル!$B$239:$B$258</c:f>
              <c:numCache>
                <c:formatCode>0.00%</c:formatCode>
                <c:ptCount val="20"/>
                <c:pt idx="0">
                  <c:v>0.30126925270964061</c:v>
                </c:pt>
                <c:pt idx="1">
                  <c:v>0.2763245033112583</c:v>
                </c:pt>
                <c:pt idx="2">
                  <c:v>0.29011676899000843</c:v>
                </c:pt>
                <c:pt idx="3">
                  <c:v>0.35442749829273845</c:v>
                </c:pt>
                <c:pt idx="4">
                  <c:v>0.34317107448575446</c:v>
                </c:pt>
                <c:pt idx="5">
                  <c:v>0.29163183802359061</c:v>
                </c:pt>
                <c:pt idx="6">
                  <c:v>0.28530488775672663</c:v>
                </c:pt>
                <c:pt idx="7">
                  <c:v>0.28307531579447243</c:v>
                </c:pt>
                <c:pt idx="8">
                  <c:v>0.46292481977342947</c:v>
                </c:pt>
                <c:pt idx="9">
                  <c:v>0.31548835308541073</c:v>
                </c:pt>
                <c:pt idx="10">
                  <c:v>0.26127692998204666</c:v>
                </c:pt>
                <c:pt idx="11">
                  <c:v>0.29011745343008905</c:v>
                </c:pt>
                <c:pt idx="12">
                  <c:v>0.30256226053639845</c:v>
                </c:pt>
                <c:pt idx="13">
                  <c:v>0.31111721863405251</c:v>
                </c:pt>
                <c:pt idx="14">
                  <c:v>0.27860008299903166</c:v>
                </c:pt>
                <c:pt idx="15">
                  <c:v>0.22035921926910298</c:v>
                </c:pt>
                <c:pt idx="16">
                  <c:v>0.41725183530162785</c:v>
                </c:pt>
                <c:pt idx="17">
                  <c:v>0.17470472440944881</c:v>
                </c:pt>
                <c:pt idx="18">
                  <c:v>0.333674630261661</c:v>
                </c:pt>
                <c:pt idx="19">
                  <c:v>0.4956521739130435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A5-45CF-B2A2-73AF01675266}"/>
            </c:ext>
          </c:extLst>
        </c:ser>
        <c:ser>
          <c:idx val="1"/>
          <c:order val="1"/>
          <c:tx>
            <c:strRef>
              <c:f>ピボットテーブル!$C$238</c:f>
              <c:strCache>
                <c:ptCount val="1"/>
                <c:pt idx="0">
                  <c:v>介護認定率</c:v>
                </c:pt>
              </c:strCache>
            </c:strRef>
          </c:tx>
          <c:spPr>
            <a:pattFill prst="pct90">
              <a:fgClr>
                <a:srgbClr val="1F497D">
                  <a:lumMod val="60000"/>
                  <a:lumOff val="40000"/>
                </a:srgbClr>
              </a:fgClr>
              <a:bgClr>
                <a:sysClr val="window" lastClr="FFFFFF"/>
              </a:bgClr>
            </a:pattFill>
            <a:ln w="28575" cap="rnd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ピボットテーブル!$A$239:$A$258</c:f>
              <c:strCache>
                <c:ptCount val="20"/>
                <c:pt idx="0">
                  <c:v>01_仁川</c:v>
                </c:pt>
                <c:pt idx="1">
                  <c:v>02_高司</c:v>
                </c:pt>
                <c:pt idx="2">
                  <c:v>03_良元</c:v>
                </c:pt>
                <c:pt idx="3">
                  <c:v>04_光明</c:v>
                </c:pt>
                <c:pt idx="4">
                  <c:v>05_末成</c:v>
                </c:pt>
                <c:pt idx="5">
                  <c:v>06_西山</c:v>
                </c:pt>
                <c:pt idx="6">
                  <c:v>07_末広</c:v>
                </c:pt>
                <c:pt idx="7">
                  <c:v>08_一小</c:v>
                </c:pt>
                <c:pt idx="8">
                  <c:v>09_逆瀬台</c:v>
                </c:pt>
                <c:pt idx="9">
                  <c:v>10_すみれ</c:v>
                </c:pt>
                <c:pt idx="10">
                  <c:v>11_宝塚</c:v>
                </c:pt>
                <c:pt idx="11">
                  <c:v>12_売布</c:v>
                </c:pt>
                <c:pt idx="12">
                  <c:v>13_小浜</c:v>
                </c:pt>
                <c:pt idx="13">
                  <c:v>14_美座</c:v>
                </c:pt>
                <c:pt idx="14">
                  <c:v>15_安倉</c:v>
                </c:pt>
                <c:pt idx="15">
                  <c:v>16_長尾</c:v>
                </c:pt>
                <c:pt idx="16">
                  <c:v>17_中山台</c:v>
                </c:pt>
                <c:pt idx="17">
                  <c:v>18_山本山手</c:v>
                </c:pt>
                <c:pt idx="18">
                  <c:v>19_ひばり</c:v>
                </c:pt>
                <c:pt idx="19">
                  <c:v>20_西谷</c:v>
                </c:pt>
              </c:strCache>
            </c:strRef>
          </c:cat>
          <c:val>
            <c:numRef>
              <c:f>ピボットテーブル!$C$239:$C$258</c:f>
              <c:numCache>
                <c:formatCode>0.00%</c:formatCode>
                <c:ptCount val="20"/>
                <c:pt idx="0">
                  <c:v>0.22934911242603551</c:v>
                </c:pt>
                <c:pt idx="1">
                  <c:v>0.20790892750149789</c:v>
                </c:pt>
                <c:pt idx="2">
                  <c:v>0.21742738589211619</c:v>
                </c:pt>
                <c:pt idx="3">
                  <c:v>0.25112395632626844</c:v>
                </c:pt>
                <c:pt idx="4">
                  <c:v>0.22635889798957556</c:v>
                </c:pt>
                <c:pt idx="5">
                  <c:v>0.20031847133757963</c:v>
                </c:pt>
                <c:pt idx="6">
                  <c:v>0.23102678571428573</c:v>
                </c:pt>
                <c:pt idx="7">
                  <c:v>0.21221271598725047</c:v>
                </c:pt>
                <c:pt idx="8">
                  <c:v>0.22886540600667407</c:v>
                </c:pt>
                <c:pt idx="9">
                  <c:v>0.10233160621761658</c:v>
                </c:pt>
                <c:pt idx="10">
                  <c:v>0.22482284732660512</c:v>
                </c:pt>
                <c:pt idx="11">
                  <c:v>0.22150593089221249</c:v>
                </c:pt>
                <c:pt idx="12">
                  <c:v>0.25524337158686189</c:v>
                </c:pt>
                <c:pt idx="13">
                  <c:v>0.21952296819787986</c:v>
                </c:pt>
                <c:pt idx="14">
                  <c:v>0.23460774577954319</c:v>
                </c:pt>
                <c:pt idx="15">
                  <c:v>0.22002355712603061</c:v>
                </c:pt>
                <c:pt idx="16">
                  <c:v>0.19104991394148021</c:v>
                </c:pt>
                <c:pt idx="17">
                  <c:v>0.17859154929577464</c:v>
                </c:pt>
                <c:pt idx="18">
                  <c:v>0.21513808387316741</c:v>
                </c:pt>
                <c:pt idx="19">
                  <c:v>0.20857699805068225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A5-45CF-B2A2-73AF01675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186137807"/>
        <c:axId val="193881519"/>
      </c:barChart>
      <c:lineChart>
        <c:grouping val="standard"/>
        <c:varyColors val="0"/>
        <c:ser>
          <c:idx val="2"/>
          <c:order val="2"/>
          <c:tx>
            <c:strRef>
              <c:f>ピボットテーブル!$D$238</c:f>
              <c:strCache>
                <c:ptCount val="1"/>
                <c:pt idx="0">
                  <c:v>合計 / 比較用_全市高齢化率</c:v>
                </c:pt>
              </c:strCache>
            </c:strRef>
          </c:tx>
          <c:spPr>
            <a:ln>
              <a:solidFill>
                <a:srgbClr val="FF0000">
                  <a:alpha val="75000"/>
                </a:srgbClr>
              </a:solidFill>
              <a:prstDash val="sysDot"/>
            </a:ln>
          </c:spPr>
          <c:marker>
            <c:symbol val="none"/>
          </c:marker>
          <c:dLbls>
            <c:dLbl>
              <c:idx val="8"/>
              <c:layout>
                <c:manualLayout>
                  <c:x val="2.0720722190588157E-2"/>
                  <c:y val="-0.3126904886432396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参考</a:t>
                    </a:r>
                    <a:r>
                      <a:rPr lang="en-US" altLang="ja-JP"/>
                      <a:t>_</a:t>
                    </a:r>
                    <a:r>
                      <a:rPr lang="ja-JP" altLang="en-US"/>
                      <a:t>全市高齢化率：</a:t>
                    </a:r>
                    <a:fld id="{7ED60E6C-DC88-4908-BA25-49C2DF74E1DB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88A-45A4-B1CA-B13AA2B78B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ピボットテーブル!$A$239:$A$258</c:f>
              <c:strCache>
                <c:ptCount val="20"/>
                <c:pt idx="0">
                  <c:v>01_仁川</c:v>
                </c:pt>
                <c:pt idx="1">
                  <c:v>02_高司</c:v>
                </c:pt>
                <c:pt idx="2">
                  <c:v>03_良元</c:v>
                </c:pt>
                <c:pt idx="3">
                  <c:v>04_光明</c:v>
                </c:pt>
                <c:pt idx="4">
                  <c:v>05_末成</c:v>
                </c:pt>
                <c:pt idx="5">
                  <c:v>06_西山</c:v>
                </c:pt>
                <c:pt idx="6">
                  <c:v>07_末広</c:v>
                </c:pt>
                <c:pt idx="7">
                  <c:v>08_一小</c:v>
                </c:pt>
                <c:pt idx="8">
                  <c:v>09_逆瀬台</c:v>
                </c:pt>
                <c:pt idx="9">
                  <c:v>10_すみれ</c:v>
                </c:pt>
                <c:pt idx="10">
                  <c:v>11_宝塚</c:v>
                </c:pt>
                <c:pt idx="11">
                  <c:v>12_売布</c:v>
                </c:pt>
                <c:pt idx="12">
                  <c:v>13_小浜</c:v>
                </c:pt>
                <c:pt idx="13">
                  <c:v>14_美座</c:v>
                </c:pt>
                <c:pt idx="14">
                  <c:v>15_安倉</c:v>
                </c:pt>
                <c:pt idx="15">
                  <c:v>16_長尾</c:v>
                </c:pt>
                <c:pt idx="16">
                  <c:v>17_中山台</c:v>
                </c:pt>
                <c:pt idx="17">
                  <c:v>18_山本山手</c:v>
                </c:pt>
                <c:pt idx="18">
                  <c:v>19_ひばり</c:v>
                </c:pt>
                <c:pt idx="19">
                  <c:v>20_西谷</c:v>
                </c:pt>
              </c:strCache>
            </c:strRef>
          </c:cat>
          <c:val>
            <c:numRef>
              <c:f>ピボットテーブル!$D$239:$D$258</c:f>
              <c:numCache>
                <c:formatCode>0.00%</c:formatCode>
                <c:ptCount val="20"/>
                <c:pt idx="0">
                  <c:v>0.29123892870349177</c:v>
                </c:pt>
                <c:pt idx="1">
                  <c:v>0.29123892870349177</c:v>
                </c:pt>
                <c:pt idx="2">
                  <c:v>0.29123892870349177</c:v>
                </c:pt>
                <c:pt idx="3">
                  <c:v>0.29123892870349177</c:v>
                </c:pt>
                <c:pt idx="4">
                  <c:v>0.29123892870349177</c:v>
                </c:pt>
                <c:pt idx="5">
                  <c:v>0.29123892870349177</c:v>
                </c:pt>
                <c:pt idx="6">
                  <c:v>0.29123892870349177</c:v>
                </c:pt>
                <c:pt idx="7">
                  <c:v>0.29123892870349177</c:v>
                </c:pt>
                <c:pt idx="8">
                  <c:v>0.29123892870349177</c:v>
                </c:pt>
                <c:pt idx="9">
                  <c:v>0.29123892870349177</c:v>
                </c:pt>
                <c:pt idx="10">
                  <c:v>0.29123892870349177</c:v>
                </c:pt>
                <c:pt idx="11">
                  <c:v>0.29123892870349177</c:v>
                </c:pt>
                <c:pt idx="12">
                  <c:v>0.29123892870349177</c:v>
                </c:pt>
                <c:pt idx="13">
                  <c:v>0.29123892870349177</c:v>
                </c:pt>
                <c:pt idx="14">
                  <c:v>0.29123892870349177</c:v>
                </c:pt>
                <c:pt idx="15">
                  <c:v>0.29123892870349177</c:v>
                </c:pt>
                <c:pt idx="16">
                  <c:v>0.29123892870349177</c:v>
                </c:pt>
                <c:pt idx="17">
                  <c:v>0.29123892870349177</c:v>
                </c:pt>
                <c:pt idx="18">
                  <c:v>0.29123892870349177</c:v>
                </c:pt>
                <c:pt idx="19">
                  <c:v>0.29123892870349177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A-45A4-B1CA-B13AA2B78B0D}"/>
            </c:ext>
          </c:extLst>
        </c:ser>
        <c:ser>
          <c:idx val="3"/>
          <c:order val="3"/>
          <c:tx>
            <c:strRef>
              <c:f>ピボットテーブル!$E$238</c:f>
              <c:strCache>
                <c:ptCount val="1"/>
                <c:pt idx="0">
                  <c:v>合計 / 比較用_全市介護保険認定率</c:v>
                </c:pt>
              </c:strCache>
            </c:strRef>
          </c:tx>
          <c:spPr>
            <a:ln>
              <a:solidFill>
                <a:srgbClr val="FF6600">
                  <a:alpha val="75000"/>
                </a:srgbClr>
              </a:solidFill>
              <a:prstDash val="sysDot"/>
            </a:ln>
          </c:spPr>
          <c:marker>
            <c:symbol val="none"/>
          </c:marker>
          <c:dLbls>
            <c:dLbl>
              <c:idx val="8"/>
              <c:layout>
                <c:manualLayout>
                  <c:x val="2.2522524120204526E-2"/>
                  <c:y val="-0.3032150192904141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参考</a:t>
                    </a:r>
                    <a:r>
                      <a:rPr lang="en-US" altLang="ja-JP"/>
                      <a:t>_</a:t>
                    </a:r>
                    <a:r>
                      <a:rPr lang="ja-JP" altLang="en-US"/>
                      <a:t>全市認定率：</a:t>
                    </a:r>
                    <a:fld id="{EE0F4DD5-AE09-444A-B0D8-B193FBDE9BC8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88A-45A4-B1CA-B13AA2B78B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ピボットテーブル!$A$239:$A$258</c:f>
              <c:strCache>
                <c:ptCount val="20"/>
                <c:pt idx="0">
                  <c:v>01_仁川</c:v>
                </c:pt>
                <c:pt idx="1">
                  <c:v>02_高司</c:v>
                </c:pt>
                <c:pt idx="2">
                  <c:v>03_良元</c:v>
                </c:pt>
                <c:pt idx="3">
                  <c:v>04_光明</c:v>
                </c:pt>
                <c:pt idx="4">
                  <c:v>05_末成</c:v>
                </c:pt>
                <c:pt idx="5">
                  <c:v>06_西山</c:v>
                </c:pt>
                <c:pt idx="6">
                  <c:v>07_末広</c:v>
                </c:pt>
                <c:pt idx="7">
                  <c:v>08_一小</c:v>
                </c:pt>
                <c:pt idx="8">
                  <c:v>09_逆瀬台</c:v>
                </c:pt>
                <c:pt idx="9">
                  <c:v>10_すみれ</c:v>
                </c:pt>
                <c:pt idx="10">
                  <c:v>11_宝塚</c:v>
                </c:pt>
                <c:pt idx="11">
                  <c:v>12_売布</c:v>
                </c:pt>
                <c:pt idx="12">
                  <c:v>13_小浜</c:v>
                </c:pt>
                <c:pt idx="13">
                  <c:v>14_美座</c:v>
                </c:pt>
                <c:pt idx="14">
                  <c:v>15_安倉</c:v>
                </c:pt>
                <c:pt idx="15">
                  <c:v>16_長尾</c:v>
                </c:pt>
                <c:pt idx="16">
                  <c:v>17_中山台</c:v>
                </c:pt>
                <c:pt idx="17">
                  <c:v>18_山本山手</c:v>
                </c:pt>
                <c:pt idx="18">
                  <c:v>19_ひばり</c:v>
                </c:pt>
                <c:pt idx="19">
                  <c:v>20_西谷</c:v>
                </c:pt>
              </c:strCache>
            </c:strRef>
          </c:cat>
          <c:val>
            <c:numRef>
              <c:f>ピボットテーブル!$E$239:$E$258</c:f>
              <c:numCache>
                <c:formatCode>0.00%</c:formatCode>
                <c:ptCount val="20"/>
                <c:pt idx="0">
                  <c:v>0.21507277921371243</c:v>
                </c:pt>
                <c:pt idx="1">
                  <c:v>0.21507277921371243</c:v>
                </c:pt>
                <c:pt idx="2">
                  <c:v>0.21507277921371243</c:v>
                </c:pt>
                <c:pt idx="3">
                  <c:v>0.21507277921371243</c:v>
                </c:pt>
                <c:pt idx="4">
                  <c:v>0.21507277921371243</c:v>
                </c:pt>
                <c:pt idx="5">
                  <c:v>0.21507277921371243</c:v>
                </c:pt>
                <c:pt idx="6">
                  <c:v>0.21507277921371243</c:v>
                </c:pt>
                <c:pt idx="7">
                  <c:v>0.21507277921371243</c:v>
                </c:pt>
                <c:pt idx="8">
                  <c:v>0.21507277921371243</c:v>
                </c:pt>
                <c:pt idx="9">
                  <c:v>0.21507277921371243</c:v>
                </c:pt>
                <c:pt idx="10">
                  <c:v>0.21507277921371243</c:v>
                </c:pt>
                <c:pt idx="11">
                  <c:v>0.21507277921371243</c:v>
                </c:pt>
                <c:pt idx="12">
                  <c:v>0.21507277921371243</c:v>
                </c:pt>
                <c:pt idx="13">
                  <c:v>0.21507277921371243</c:v>
                </c:pt>
                <c:pt idx="14">
                  <c:v>0.21507277921371243</c:v>
                </c:pt>
                <c:pt idx="15">
                  <c:v>0.21507277921371243</c:v>
                </c:pt>
                <c:pt idx="16">
                  <c:v>0.21507277921371243</c:v>
                </c:pt>
                <c:pt idx="17">
                  <c:v>0.21507277921371243</c:v>
                </c:pt>
                <c:pt idx="18">
                  <c:v>0.21507277921371243</c:v>
                </c:pt>
                <c:pt idx="19">
                  <c:v>0.21507277921371243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A-45A4-B1CA-B13AA2B78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37807"/>
        <c:axId val="193881519"/>
      </c:lineChart>
      <c:catAx>
        <c:axId val="18613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93881519"/>
        <c:crosses val="autoZero"/>
        <c:auto val="1"/>
        <c:lblAlgn val="ctr"/>
        <c:lblOffset val="100"/>
        <c:noMultiLvlLbl val="0"/>
      </c:catAx>
      <c:valAx>
        <c:axId val="193881519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86137807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[地域カルテ（202601更新版）_マスタ.xlsx]ピボットテーブル!まち協別自治会加入率</c:name>
    <c:fmtId val="2"/>
  </c:pivotSource>
  <c:chart>
    <c:autoTitleDeleted val="1"/>
    <c:pivotFmts>
      <c:pivotFmt>
        <c:idx val="0"/>
      </c:pivotFmt>
      <c:pivotFmt>
        <c:idx val="1"/>
      </c:pivotFmt>
      <c:pivotFmt>
        <c:idx val="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-8.9485452307741737E-4"/>
              <c:y val="-0.22440793732641315"/>
            </c:manualLayout>
          </c:layout>
          <c:tx>
            <c:rich>
              <a:bodyPr/>
              <a:lstStyle/>
              <a:p>
                <a:r>
                  <a:rPr lang="ja-JP" altLang="en-US"/>
                  <a:t>テキストの追加</a:t>
                </a:r>
              </a:p>
            </c:rich>
          </c:tx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3.5794180923096695E-3"/>
              <c:y val="-0.20999996692913905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参考：全市加入率　</a:t>
                </a:r>
                <a:fld id="{C3CFB251-F482-49DA-8B2D-5545EB6DE954}" type="VALUE">
                  <a:rPr lang="en-US" altLang="ja-JP"/>
                  <a:pPr>
                    <a:defRPr/>
                  </a:pPr>
                  <a:t>[値]</a:t>
                </a:fld>
                <a:endParaRPr lang="ja-JP" altLang="en-US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ピボットテーブル!$B$343</c:f>
              <c:strCache>
                <c:ptCount val="1"/>
                <c:pt idx="0">
                  <c:v>自治会加入率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ピボットテーブル!$A$344:$A$364</c:f>
              <c:strCache>
                <c:ptCount val="20"/>
                <c:pt idx="0">
                  <c:v>01_仁川</c:v>
                </c:pt>
                <c:pt idx="1">
                  <c:v>02_高司</c:v>
                </c:pt>
                <c:pt idx="2">
                  <c:v>03_良元</c:v>
                </c:pt>
                <c:pt idx="3">
                  <c:v>04_光明</c:v>
                </c:pt>
                <c:pt idx="4">
                  <c:v>05_末成</c:v>
                </c:pt>
                <c:pt idx="5">
                  <c:v>06_西山</c:v>
                </c:pt>
                <c:pt idx="6">
                  <c:v>07_末広</c:v>
                </c:pt>
                <c:pt idx="7">
                  <c:v>08_一小</c:v>
                </c:pt>
                <c:pt idx="8">
                  <c:v>09_逆瀬台</c:v>
                </c:pt>
                <c:pt idx="9">
                  <c:v>10_すみれ</c:v>
                </c:pt>
                <c:pt idx="10">
                  <c:v>11_宝塚</c:v>
                </c:pt>
                <c:pt idx="11">
                  <c:v>12_売布</c:v>
                </c:pt>
                <c:pt idx="12">
                  <c:v>13_小浜</c:v>
                </c:pt>
                <c:pt idx="13">
                  <c:v>14_美座</c:v>
                </c:pt>
                <c:pt idx="14">
                  <c:v>15_安倉</c:v>
                </c:pt>
                <c:pt idx="15">
                  <c:v>16_長尾</c:v>
                </c:pt>
                <c:pt idx="16">
                  <c:v>17_中山台</c:v>
                </c:pt>
                <c:pt idx="17">
                  <c:v>18_山本山手</c:v>
                </c:pt>
                <c:pt idx="18">
                  <c:v>19_ひばり</c:v>
                </c:pt>
                <c:pt idx="19">
                  <c:v>20_西谷</c:v>
                </c:pt>
              </c:strCache>
            </c:strRef>
          </c:cat>
          <c:val>
            <c:numRef>
              <c:f>ピボットテーブル!$B$344:$B$364</c:f>
              <c:numCache>
                <c:formatCode>0.00%;\-0.00%;0.00%</c:formatCode>
                <c:ptCount val="20"/>
                <c:pt idx="0">
                  <c:v>0.61013702666863123</c:v>
                </c:pt>
                <c:pt idx="1">
                  <c:v>0.25108514190317194</c:v>
                </c:pt>
                <c:pt idx="2">
                  <c:v>0.38927220120186956</c:v>
                </c:pt>
                <c:pt idx="3">
                  <c:v>0.51530153015301527</c:v>
                </c:pt>
                <c:pt idx="4">
                  <c:v>0.39017125837676842</c:v>
                </c:pt>
                <c:pt idx="5">
                  <c:v>0.67132138390996243</c:v>
                </c:pt>
                <c:pt idx="6">
                  <c:v>0.50470321115796302</c:v>
                </c:pt>
                <c:pt idx="7">
                  <c:v>0.41487381050889532</c:v>
                </c:pt>
                <c:pt idx="8">
                  <c:v>0.62086827824370994</c:v>
                </c:pt>
                <c:pt idx="9">
                  <c:v>0.60210210210210213</c:v>
                </c:pt>
                <c:pt idx="10">
                  <c:v>0.70621019108280259</c:v>
                </c:pt>
                <c:pt idx="11">
                  <c:v>0.46132774734128262</c:v>
                </c:pt>
                <c:pt idx="12">
                  <c:v>0.27007648183556404</c:v>
                </c:pt>
                <c:pt idx="13">
                  <c:v>0.27358490566037735</c:v>
                </c:pt>
                <c:pt idx="14">
                  <c:v>0.29755820556501988</c:v>
                </c:pt>
                <c:pt idx="15">
                  <c:v>0.3650506933923785</c:v>
                </c:pt>
                <c:pt idx="16">
                  <c:v>0.53853771249381088</c:v>
                </c:pt>
                <c:pt idx="17">
                  <c:v>0.54636118598382755</c:v>
                </c:pt>
                <c:pt idx="18">
                  <c:v>0.41487839771101576</c:v>
                </c:pt>
                <c:pt idx="19">
                  <c:v>0.71317073170731704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20-42EF-9C5E-55F6AD677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82104944"/>
        <c:axId val="2091422960"/>
      </c:barChart>
      <c:lineChart>
        <c:grouping val="standard"/>
        <c:varyColors val="0"/>
        <c:ser>
          <c:idx val="1"/>
          <c:order val="1"/>
          <c:tx>
            <c:strRef>
              <c:f>ピボットテーブル!$C$343</c:f>
              <c:strCache>
                <c:ptCount val="1"/>
                <c:pt idx="0">
                  <c:v>合計 / 比較用_全市自治会加入率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6120-42EF-9C5E-55F6AD677539}"/>
              </c:ext>
            </c:extLst>
          </c:dPt>
          <c:dLbls>
            <c:dLbl>
              <c:idx val="13"/>
              <c:layout>
                <c:manualLayout>
                  <c:x val="3.5794180923096695E-3"/>
                  <c:y val="-0.20999996692913905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参考：全市加入率　</a:t>
                    </a:r>
                    <a:fld id="{C3CFB251-F482-49DA-8B2D-5545EB6DE954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B-6120-42EF-9C5E-55F6AD677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ピボットテーブル!$A$344:$A$364</c:f>
              <c:strCache>
                <c:ptCount val="20"/>
                <c:pt idx="0">
                  <c:v>01_仁川</c:v>
                </c:pt>
                <c:pt idx="1">
                  <c:v>02_高司</c:v>
                </c:pt>
                <c:pt idx="2">
                  <c:v>03_良元</c:v>
                </c:pt>
                <c:pt idx="3">
                  <c:v>04_光明</c:v>
                </c:pt>
                <c:pt idx="4">
                  <c:v>05_末成</c:v>
                </c:pt>
                <c:pt idx="5">
                  <c:v>06_西山</c:v>
                </c:pt>
                <c:pt idx="6">
                  <c:v>07_末広</c:v>
                </c:pt>
                <c:pt idx="7">
                  <c:v>08_一小</c:v>
                </c:pt>
                <c:pt idx="8">
                  <c:v>09_逆瀬台</c:v>
                </c:pt>
                <c:pt idx="9">
                  <c:v>10_すみれ</c:v>
                </c:pt>
                <c:pt idx="10">
                  <c:v>11_宝塚</c:v>
                </c:pt>
                <c:pt idx="11">
                  <c:v>12_売布</c:v>
                </c:pt>
                <c:pt idx="12">
                  <c:v>13_小浜</c:v>
                </c:pt>
                <c:pt idx="13">
                  <c:v>14_美座</c:v>
                </c:pt>
                <c:pt idx="14">
                  <c:v>15_安倉</c:v>
                </c:pt>
                <c:pt idx="15">
                  <c:v>16_長尾</c:v>
                </c:pt>
                <c:pt idx="16">
                  <c:v>17_中山台</c:v>
                </c:pt>
                <c:pt idx="17">
                  <c:v>18_山本山手</c:v>
                </c:pt>
                <c:pt idx="18">
                  <c:v>19_ひばり</c:v>
                </c:pt>
                <c:pt idx="19">
                  <c:v>20_西谷</c:v>
                </c:pt>
              </c:strCache>
            </c:strRef>
          </c:cat>
          <c:val>
            <c:numRef>
              <c:f>ピボットテーブル!$C$344:$C$364</c:f>
              <c:numCache>
                <c:formatCode>0.00%</c:formatCode>
                <c:ptCount val="20"/>
                <c:pt idx="0">
                  <c:v>0.51839999999999997</c:v>
                </c:pt>
                <c:pt idx="1">
                  <c:v>0.51839999999999997</c:v>
                </c:pt>
                <c:pt idx="2">
                  <c:v>0.51839999999999997</c:v>
                </c:pt>
                <c:pt idx="3">
                  <c:v>0.51839999999999997</c:v>
                </c:pt>
                <c:pt idx="4">
                  <c:v>0.51839999999999997</c:v>
                </c:pt>
                <c:pt idx="5">
                  <c:v>0.51839999999999997</c:v>
                </c:pt>
                <c:pt idx="6">
                  <c:v>0.51839999999999997</c:v>
                </c:pt>
                <c:pt idx="7">
                  <c:v>0.51839999999999997</c:v>
                </c:pt>
                <c:pt idx="8">
                  <c:v>0.51839999999999997</c:v>
                </c:pt>
                <c:pt idx="9">
                  <c:v>0.51839999999999997</c:v>
                </c:pt>
                <c:pt idx="10">
                  <c:v>0.51839999999999997</c:v>
                </c:pt>
                <c:pt idx="11">
                  <c:v>0.51839999999999997</c:v>
                </c:pt>
                <c:pt idx="12">
                  <c:v>0.51839999999999997</c:v>
                </c:pt>
                <c:pt idx="13">
                  <c:v>0.51839999999999997</c:v>
                </c:pt>
                <c:pt idx="14">
                  <c:v>0.51839999999999997</c:v>
                </c:pt>
                <c:pt idx="15">
                  <c:v>0.51839999999999997</c:v>
                </c:pt>
                <c:pt idx="16">
                  <c:v>0.51839999999999997</c:v>
                </c:pt>
                <c:pt idx="17">
                  <c:v>0.51839999999999997</c:v>
                </c:pt>
                <c:pt idx="18">
                  <c:v>0.51839999999999997</c:v>
                </c:pt>
                <c:pt idx="19">
                  <c:v>0.51839999999999997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120-42EF-9C5E-55F6AD677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104944"/>
        <c:axId val="2091422960"/>
      </c:lineChart>
      <c:catAx>
        <c:axId val="1682104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2025</a:t>
                </a:r>
                <a:r>
                  <a:rPr lang="ja-JP"/>
                  <a:t>年</a:t>
                </a:r>
                <a:r>
                  <a:rPr lang="en-US"/>
                  <a:t>6</a:t>
                </a:r>
                <a:r>
                  <a:rPr lang="ja-JP"/>
                  <a:t>月</a:t>
                </a:r>
                <a:r>
                  <a:rPr lang="en-US"/>
                  <a:t>1</a:t>
                </a:r>
                <a:r>
                  <a:rPr lang="ja-JP"/>
                  <a:t>日現在</a:t>
                </a:r>
              </a:p>
            </c:rich>
          </c:tx>
          <c:layout>
            <c:manualLayout>
              <c:xMode val="edge"/>
              <c:yMode val="edge"/>
              <c:x val="0.90098695407796814"/>
              <c:y val="0.893189570626314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1422960"/>
        <c:crosses val="autoZero"/>
        <c:auto val="1"/>
        <c:lblAlgn val="ctr"/>
        <c:lblOffset val="100"/>
        <c:noMultiLvlLbl val="0"/>
      </c:catAx>
      <c:valAx>
        <c:axId val="209142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;\-0.00%;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8210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432954</xdr:colOff>
      <xdr:row>43</xdr:row>
      <xdr:rowOff>171126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3182"/>
          <a:ext cx="9438409" cy="5020217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19</xdr:row>
      <xdr:rowOff>38100</xdr:rowOff>
    </xdr:from>
    <xdr:to>
      <xdr:col>7</xdr:col>
      <xdr:colOff>257177</xdr:colOff>
      <xdr:row>23</xdr:row>
      <xdr:rowOff>47625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4924425" y="3295650"/>
          <a:ext cx="133352" cy="69532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657226</xdr:colOff>
      <xdr:row>14</xdr:row>
      <xdr:rowOff>142875</xdr:rowOff>
    </xdr:from>
    <xdr:to>
      <xdr:col>9</xdr:col>
      <xdr:colOff>180976</xdr:colOff>
      <xdr:row>19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86226" y="2543175"/>
          <a:ext cx="2266950" cy="7429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情報を表示したいまち協名をクリックしていただくと、選択したまち協のデータに切り替わります。</a:t>
          </a:r>
        </a:p>
      </xdr:txBody>
    </xdr:sp>
    <xdr:clientData/>
  </xdr:twoCellAnchor>
  <xdr:twoCellAnchor editAs="oneCell">
    <xdr:from>
      <xdr:col>0</xdr:col>
      <xdr:colOff>85725</xdr:colOff>
      <xdr:row>1</xdr:row>
      <xdr:rowOff>152400</xdr:rowOff>
    </xdr:from>
    <xdr:to>
      <xdr:col>9</xdr:col>
      <xdr:colOff>648640</xdr:colOff>
      <xdr:row>6</xdr:row>
      <xdr:rowOff>85835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323850"/>
          <a:ext cx="6735115" cy="790685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5</xdr:row>
      <xdr:rowOff>66675</xdr:rowOff>
    </xdr:from>
    <xdr:to>
      <xdr:col>2</xdr:col>
      <xdr:colOff>561975</xdr:colOff>
      <xdr:row>7</xdr:row>
      <xdr:rowOff>66676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 flipV="1">
          <a:off x="1600200" y="923925"/>
          <a:ext cx="333375" cy="342901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</xdr:row>
      <xdr:rowOff>76200</xdr:rowOff>
    </xdr:from>
    <xdr:to>
      <xdr:col>5</xdr:col>
      <xdr:colOff>447675</xdr:colOff>
      <xdr:row>9</xdr:row>
      <xdr:rowOff>123825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076450" y="1104900"/>
          <a:ext cx="1800225" cy="5619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「地域カルテ」シートからデータを閲覧してください。</a:t>
          </a:r>
        </a:p>
      </xdr:txBody>
    </xdr:sp>
    <xdr:clientData/>
  </xdr:twoCellAnchor>
  <xdr:twoCellAnchor>
    <xdr:from>
      <xdr:col>0</xdr:col>
      <xdr:colOff>47625</xdr:colOff>
      <xdr:row>23</xdr:row>
      <xdr:rowOff>95250</xdr:rowOff>
    </xdr:from>
    <xdr:to>
      <xdr:col>11</xdr:col>
      <xdr:colOff>123825</xdr:colOff>
      <xdr:row>27</xdr:row>
      <xdr:rowOff>76200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7625" y="4038600"/>
          <a:ext cx="7620000" cy="6667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28</xdr:row>
      <xdr:rowOff>171449</xdr:rowOff>
    </xdr:from>
    <xdr:to>
      <xdr:col>4</xdr:col>
      <xdr:colOff>9525</xdr:colOff>
      <xdr:row>36</xdr:row>
      <xdr:rowOff>28574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5250" y="4972049"/>
          <a:ext cx="2657475" cy="12287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</xdr:colOff>
      <xdr:row>32</xdr:row>
      <xdr:rowOff>100012</xdr:rowOff>
    </xdr:from>
    <xdr:to>
      <xdr:col>4</xdr:col>
      <xdr:colOff>676276</xdr:colOff>
      <xdr:row>35</xdr:row>
      <xdr:rowOff>142875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stCxn id="20" idx="1"/>
          <a:endCxn id="18" idx="3"/>
        </xdr:cNvCxnSpPr>
      </xdr:nvCxnSpPr>
      <xdr:spPr>
        <a:xfrm flipH="1" flipV="1">
          <a:off x="2752725" y="5586412"/>
          <a:ext cx="666751" cy="55721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676276</xdr:colOff>
      <xdr:row>32</xdr:row>
      <xdr:rowOff>66675</xdr:rowOff>
    </xdr:from>
    <xdr:to>
      <xdr:col>8</xdr:col>
      <xdr:colOff>200026</xdr:colOff>
      <xdr:row>39</xdr:row>
      <xdr:rowOff>47625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419476" y="5553075"/>
          <a:ext cx="2266950" cy="11811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１～５のいずれかをクリックしていただくと、該当ページ付近にジャンプできます。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（下スクロールでもすべてのページを閲覧することができます）</a:t>
          </a:r>
        </a:p>
      </xdr:txBody>
    </xdr:sp>
    <xdr:clientData/>
  </xdr:twoCellAnchor>
  <xdr:twoCellAnchor>
    <xdr:from>
      <xdr:col>13</xdr:col>
      <xdr:colOff>161924</xdr:colOff>
      <xdr:row>19</xdr:row>
      <xdr:rowOff>152400</xdr:rowOff>
    </xdr:from>
    <xdr:to>
      <xdr:col>13</xdr:col>
      <xdr:colOff>514349</xdr:colOff>
      <xdr:row>21</xdr:row>
      <xdr:rowOff>161926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077324" y="3409950"/>
          <a:ext cx="352425" cy="35242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161926</xdr:colOff>
      <xdr:row>21</xdr:row>
      <xdr:rowOff>161926</xdr:rowOff>
    </xdr:from>
    <xdr:to>
      <xdr:col>13</xdr:col>
      <xdr:colOff>338137</xdr:colOff>
      <xdr:row>29</xdr:row>
      <xdr:rowOff>66675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stCxn id="26" idx="0"/>
          <a:endCxn id="24" idx="2"/>
        </xdr:cNvCxnSpPr>
      </xdr:nvCxnSpPr>
      <xdr:spPr>
        <a:xfrm flipV="1">
          <a:off x="9077326" y="3762376"/>
          <a:ext cx="176211" cy="1276349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400051</xdr:colOff>
      <xdr:row>29</xdr:row>
      <xdr:rowOff>66675</xdr:rowOff>
    </xdr:from>
    <xdr:to>
      <xdr:col>14</xdr:col>
      <xdr:colOff>609601</xdr:colOff>
      <xdr:row>34</xdr:row>
      <xdr:rowOff>85725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943851" y="5038725"/>
          <a:ext cx="2266950" cy="8763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＜参考＞この矢印をクリックし、エクセルのリボンを折りたたんでいただくと、より広い画面で閲覧いただけます。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0.54501</cdr:x>
      <cdr:y>0.01281</cdr:y>
    </cdr:from>
    <cdr:to>
      <cdr:x>0.54501</cdr:x>
      <cdr:y>0.90106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E22621F4-D86C-445E-A09E-C5D1282B36B7}"/>
            </a:ext>
          </a:extLst>
        </cdr:cNvPr>
        <cdr:cNvCxnSpPr/>
      </cdr:nvCxnSpPr>
      <cdr:spPr>
        <a:xfrm xmlns:a="http://schemas.openxmlformats.org/drawingml/2006/main">
          <a:off x="3469823" y="40821"/>
          <a:ext cx="0" cy="2830285"/>
        </a:xfrm>
        <a:prstGeom xmlns:a="http://schemas.openxmlformats.org/drawingml/2006/main" prst="line">
          <a:avLst/>
        </a:prstGeom>
        <a:ln xmlns:a="http://schemas.openxmlformats.org/drawingml/2006/main" w="28575">
          <a:prstDash val="sysDot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0.54287</cdr:x>
      <cdr:y>0</cdr:y>
    </cdr:from>
    <cdr:to>
      <cdr:x>0.6865</cdr:x>
      <cdr:y>0.19068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32CE3973-F1F7-4D70-A6CE-D0ACF9650138}"/>
            </a:ext>
          </a:extLst>
        </cdr:cNvPr>
        <cdr:cNvSpPr txBox="1"/>
      </cdr:nvSpPr>
      <cdr:spPr>
        <a:xfrm xmlns:a="http://schemas.openxmlformats.org/drawingml/2006/main">
          <a:off x="3627240" y="0"/>
          <a:ext cx="959678" cy="612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→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推計値</a:t>
          </a:r>
        </a:p>
      </cdr:txBody>
    </cdr:sp>
  </cdr:relSizeAnchor>
  <cdr:relSizeAnchor xmlns:cdr="http://schemas.openxmlformats.org/drawingml/2006/chartDrawing">
    <cdr:from>
      <cdr:x>0.45253</cdr:x>
      <cdr:y>0</cdr:y>
    </cdr:from>
    <cdr:to>
      <cdr:x>0.54073</cdr:x>
      <cdr:y>0.14946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FBC4BA4-1D68-4636-B0B7-57DDC19286F3}"/>
            </a:ext>
          </a:extLst>
        </cdr:cNvPr>
        <cdr:cNvSpPr txBox="1"/>
      </cdr:nvSpPr>
      <cdr:spPr>
        <a:xfrm xmlns:a="http://schemas.openxmlformats.org/drawingml/2006/main">
          <a:off x="2881086" y="0"/>
          <a:ext cx="561523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←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実績値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0.55397</cdr:x>
      <cdr:y>0.01583</cdr:y>
    </cdr:from>
    <cdr:to>
      <cdr:x>0.55397</cdr:x>
      <cdr:y>0.8977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DB140020-487B-4183-87F5-E2B768313D74}"/>
            </a:ext>
          </a:extLst>
        </cdr:cNvPr>
        <cdr:cNvCxnSpPr/>
      </cdr:nvCxnSpPr>
      <cdr:spPr>
        <a:xfrm xmlns:a="http://schemas.openxmlformats.org/drawingml/2006/main">
          <a:off x="3701144" y="50799"/>
          <a:ext cx="0" cy="2830285"/>
        </a:xfrm>
        <a:prstGeom xmlns:a="http://schemas.openxmlformats.org/drawingml/2006/main" prst="line">
          <a:avLst/>
        </a:prstGeom>
        <a:ln xmlns:a="http://schemas.openxmlformats.org/drawingml/2006/main" w="28575">
          <a:prstDash val="sysDot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0.55193</cdr:x>
      <cdr:y>0.00311</cdr:y>
    </cdr:from>
    <cdr:to>
      <cdr:x>0.6888</cdr:x>
      <cdr:y>0.1515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FF93C05-7A89-4641-BD24-C16DAC78824B}"/>
            </a:ext>
          </a:extLst>
        </cdr:cNvPr>
        <cdr:cNvSpPr txBox="1"/>
      </cdr:nvSpPr>
      <cdr:spPr>
        <a:xfrm xmlns:a="http://schemas.openxmlformats.org/drawingml/2006/main">
          <a:off x="3687537" y="9978"/>
          <a:ext cx="9144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→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推計値</a:t>
          </a:r>
        </a:p>
      </cdr:txBody>
    </cdr:sp>
  </cdr:relSizeAnchor>
  <cdr:relSizeAnchor xmlns:cdr="http://schemas.openxmlformats.org/drawingml/2006/chartDrawing">
    <cdr:from>
      <cdr:x>0.46585</cdr:x>
      <cdr:y>0.00311</cdr:y>
    </cdr:from>
    <cdr:to>
      <cdr:x>0.5499</cdr:x>
      <cdr:y>0.1515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868A60-6CF9-412B-9BD6-2DFDD1A674A6}"/>
            </a:ext>
          </a:extLst>
        </cdr:cNvPr>
        <cdr:cNvSpPr txBox="1"/>
      </cdr:nvSpPr>
      <cdr:spPr>
        <a:xfrm xmlns:a="http://schemas.openxmlformats.org/drawingml/2006/main">
          <a:off x="3112407" y="9978"/>
          <a:ext cx="561523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←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実績値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0.5356</cdr:x>
      <cdr:y>0.0126</cdr:y>
    </cdr:from>
    <cdr:to>
      <cdr:x>0.5356</cdr:x>
      <cdr:y>0.8865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DB140020-487B-4183-87F5-E2B768313D74}"/>
            </a:ext>
          </a:extLst>
        </cdr:cNvPr>
        <cdr:cNvCxnSpPr/>
      </cdr:nvCxnSpPr>
      <cdr:spPr>
        <a:xfrm xmlns:a="http://schemas.openxmlformats.org/drawingml/2006/main">
          <a:off x="3578680" y="40821"/>
          <a:ext cx="0" cy="2830285"/>
        </a:xfrm>
        <a:prstGeom xmlns:a="http://schemas.openxmlformats.org/drawingml/2006/main" prst="line">
          <a:avLst/>
        </a:prstGeom>
        <a:ln xmlns:a="http://schemas.openxmlformats.org/drawingml/2006/main" w="28575">
          <a:prstDash val="sysDot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0.53356</cdr:x>
      <cdr:y>0</cdr:y>
    </cdr:from>
    <cdr:to>
      <cdr:x>0.67042</cdr:x>
      <cdr:y>0.14705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FF93C05-7A89-4641-BD24-C16DAC78824B}"/>
            </a:ext>
          </a:extLst>
        </cdr:cNvPr>
        <cdr:cNvSpPr txBox="1"/>
      </cdr:nvSpPr>
      <cdr:spPr>
        <a:xfrm xmlns:a="http://schemas.openxmlformats.org/drawingml/2006/main">
          <a:off x="3565073" y="0"/>
          <a:ext cx="9144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→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推計値</a:t>
          </a:r>
        </a:p>
      </cdr:txBody>
    </cdr:sp>
  </cdr:relSizeAnchor>
  <cdr:relSizeAnchor xmlns:cdr="http://schemas.openxmlformats.org/drawingml/2006/chartDrawing">
    <cdr:from>
      <cdr:x>0.44749</cdr:x>
      <cdr:y>0</cdr:y>
    </cdr:from>
    <cdr:to>
      <cdr:x>0.53153</cdr:x>
      <cdr:y>0.14705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868A60-6CF9-412B-9BD6-2DFDD1A674A6}"/>
            </a:ext>
          </a:extLst>
        </cdr:cNvPr>
        <cdr:cNvSpPr txBox="1"/>
      </cdr:nvSpPr>
      <cdr:spPr>
        <a:xfrm xmlns:a="http://schemas.openxmlformats.org/drawingml/2006/main">
          <a:off x="2989943" y="0"/>
          <a:ext cx="561523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←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実績値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0.5356</cdr:x>
      <cdr:y>0.0126</cdr:y>
    </cdr:from>
    <cdr:to>
      <cdr:x>0.5356</cdr:x>
      <cdr:y>0.88614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DB140020-487B-4183-87F5-E2B768313D74}"/>
            </a:ext>
          </a:extLst>
        </cdr:cNvPr>
        <cdr:cNvCxnSpPr/>
      </cdr:nvCxnSpPr>
      <cdr:spPr>
        <a:xfrm xmlns:a="http://schemas.openxmlformats.org/drawingml/2006/main">
          <a:off x="3578680" y="40821"/>
          <a:ext cx="0" cy="2830285"/>
        </a:xfrm>
        <a:prstGeom xmlns:a="http://schemas.openxmlformats.org/drawingml/2006/main" prst="line">
          <a:avLst/>
        </a:prstGeom>
        <a:ln xmlns:a="http://schemas.openxmlformats.org/drawingml/2006/main" w="28575">
          <a:prstDash val="sysDot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0.53357</cdr:x>
      <cdr:y>0</cdr:y>
    </cdr:from>
    <cdr:to>
      <cdr:x>0.67042</cdr:x>
      <cdr:y>0.14699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FF93C05-7A89-4641-BD24-C16DAC78824B}"/>
            </a:ext>
          </a:extLst>
        </cdr:cNvPr>
        <cdr:cNvSpPr txBox="1"/>
      </cdr:nvSpPr>
      <cdr:spPr>
        <a:xfrm xmlns:a="http://schemas.openxmlformats.org/drawingml/2006/main">
          <a:off x="3565073" y="0"/>
          <a:ext cx="9144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→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推計値</a:t>
          </a:r>
        </a:p>
      </cdr:txBody>
    </cdr:sp>
  </cdr:relSizeAnchor>
  <cdr:relSizeAnchor xmlns:cdr="http://schemas.openxmlformats.org/drawingml/2006/chartDrawing">
    <cdr:from>
      <cdr:x>0.44749</cdr:x>
      <cdr:y>0</cdr:y>
    </cdr:from>
    <cdr:to>
      <cdr:x>0.53153</cdr:x>
      <cdr:y>0.14699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868A60-6CF9-412B-9BD6-2DFDD1A674A6}"/>
            </a:ext>
          </a:extLst>
        </cdr:cNvPr>
        <cdr:cNvSpPr txBox="1"/>
      </cdr:nvSpPr>
      <cdr:spPr>
        <a:xfrm xmlns:a="http://schemas.openxmlformats.org/drawingml/2006/main">
          <a:off x="2989943" y="0"/>
          <a:ext cx="561523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←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実績値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69271</xdr:colOff>
      <xdr:row>43</xdr:row>
      <xdr:rowOff>51953</xdr:rowOff>
    </xdr:from>
    <xdr:to>
      <xdr:col>6</xdr:col>
      <xdr:colOff>816428</xdr:colOff>
      <xdr:row>63</xdr:row>
      <xdr:rowOff>119467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13608</xdr:colOff>
      <xdr:row>43</xdr:row>
      <xdr:rowOff>51953</xdr:rowOff>
    </xdr:from>
    <xdr:to>
      <xdr:col>13</xdr:col>
      <xdr:colOff>760351</xdr:colOff>
      <xdr:row>63</xdr:row>
      <xdr:rowOff>120611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27214</xdr:colOff>
      <xdr:row>3</xdr:row>
      <xdr:rowOff>204107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8" name="まち協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まち協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4505214" cy="9388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0</xdr:col>
      <xdr:colOff>190500</xdr:colOff>
      <xdr:row>108</xdr:row>
      <xdr:rowOff>40823</xdr:rowOff>
    </xdr:from>
    <xdr:to>
      <xdr:col>5</xdr:col>
      <xdr:colOff>721180</xdr:colOff>
      <xdr:row>132</xdr:row>
      <xdr:rowOff>59531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151</xdr:row>
      <xdr:rowOff>108854</xdr:rowOff>
    </xdr:from>
    <xdr:to>
      <xdr:col>13</xdr:col>
      <xdr:colOff>680357</xdr:colOff>
      <xdr:row>168</xdr:row>
      <xdr:rowOff>95248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171</xdr:row>
      <xdr:rowOff>40820</xdr:rowOff>
    </xdr:from>
    <xdr:to>
      <xdr:col>13</xdr:col>
      <xdr:colOff>707572</xdr:colOff>
      <xdr:row>189</xdr:row>
      <xdr:rowOff>9643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163286</xdr:colOff>
      <xdr:row>194</xdr:row>
      <xdr:rowOff>149681</xdr:rowOff>
    </xdr:from>
    <xdr:to>
      <xdr:col>6</xdr:col>
      <xdr:colOff>680357</xdr:colOff>
      <xdr:row>213</xdr:row>
      <xdr:rowOff>0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381000</xdr:colOff>
      <xdr:row>198</xdr:row>
      <xdr:rowOff>108858</xdr:rowOff>
    </xdr:from>
    <xdr:to>
      <xdr:col>13</xdr:col>
      <xdr:colOff>693964</xdr:colOff>
      <xdr:row>212</xdr:row>
      <xdr:rowOff>95250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217715</xdr:colOff>
      <xdr:row>217</xdr:row>
      <xdr:rowOff>108859</xdr:rowOff>
    </xdr:from>
    <xdr:to>
      <xdr:col>13</xdr:col>
      <xdr:colOff>870857</xdr:colOff>
      <xdr:row>230</xdr:row>
      <xdr:rowOff>136072</xdr:rowOff>
    </xdr:to>
    <xdr:graphicFrame macro="">
      <xdr:nvGraphicFramePr>
        <xdr:cNvPr id="44" name="グラフ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149678</xdr:colOff>
      <xdr:row>259</xdr:row>
      <xdr:rowOff>95249</xdr:rowOff>
    </xdr:from>
    <xdr:to>
      <xdr:col>13</xdr:col>
      <xdr:colOff>898072</xdr:colOff>
      <xdr:row>272</xdr:row>
      <xdr:rowOff>163285</xdr:rowOff>
    </xdr:to>
    <xdr:graphicFrame macro="">
      <xdr:nvGraphicFramePr>
        <xdr:cNvPr id="46" name="グラフ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258533</xdr:colOff>
      <xdr:row>70</xdr:row>
      <xdr:rowOff>95251</xdr:rowOff>
    </xdr:from>
    <xdr:to>
      <xdr:col>6</xdr:col>
      <xdr:colOff>735276</xdr:colOff>
      <xdr:row>86</xdr:row>
      <xdr:rowOff>40737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190499</xdr:colOff>
      <xdr:row>70</xdr:row>
      <xdr:rowOff>95251</xdr:rowOff>
    </xdr:from>
    <xdr:to>
      <xdr:col>13</xdr:col>
      <xdr:colOff>667242</xdr:colOff>
      <xdr:row>86</xdr:row>
      <xdr:rowOff>38929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5</xdr:col>
      <xdr:colOff>326572</xdr:colOff>
      <xdr:row>7</xdr:row>
      <xdr:rowOff>32169</xdr:rowOff>
    </xdr:from>
    <xdr:to>
      <xdr:col>13</xdr:col>
      <xdr:colOff>957048</xdr:colOff>
      <xdr:row>25</xdr:row>
      <xdr:rowOff>231321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97286" y="2100455"/>
          <a:ext cx="8903619" cy="730208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0</xdr:col>
      <xdr:colOff>258501</xdr:colOff>
      <xdr:row>88</xdr:row>
      <xdr:rowOff>176891</xdr:rowOff>
    </xdr:from>
    <xdr:to>
      <xdr:col>6</xdr:col>
      <xdr:colOff>735276</xdr:colOff>
      <xdr:row>104</xdr:row>
      <xdr:rowOff>122376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190499</xdr:colOff>
      <xdr:row>88</xdr:row>
      <xdr:rowOff>176891</xdr:rowOff>
    </xdr:from>
    <xdr:to>
      <xdr:col>13</xdr:col>
      <xdr:colOff>667242</xdr:colOff>
      <xdr:row>104</xdr:row>
      <xdr:rowOff>122376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0.69474</cdr:x>
      <cdr:y>0.03908</cdr:y>
    </cdr:from>
    <cdr:to>
      <cdr:x>0.76586</cdr:x>
      <cdr:y>0.08233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7F3ED91-8F60-4D60-90C3-619831167996}"/>
            </a:ext>
          </a:extLst>
        </cdr:cNvPr>
        <cdr:cNvSpPr txBox="1"/>
      </cdr:nvSpPr>
      <cdr:spPr>
        <a:xfrm xmlns:a="http://schemas.openxmlformats.org/drawingml/2006/main">
          <a:off x="4816494" y="172166"/>
          <a:ext cx="49305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0.92629</cdr:x>
      <cdr:y>0.01619</cdr:y>
    </cdr:from>
    <cdr:to>
      <cdr:x>0.99861</cdr:x>
      <cdr:y>0.09251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FEB9A34-0B12-4BF0-B4C5-7FB84406FE12}"/>
            </a:ext>
          </a:extLst>
        </cdr:cNvPr>
        <cdr:cNvSpPr txBox="1"/>
      </cdr:nvSpPr>
      <cdr:spPr>
        <a:xfrm xmlns:a="http://schemas.openxmlformats.org/drawingml/2006/main">
          <a:off x="6421816" y="71313"/>
          <a:ext cx="501384" cy="336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（世帯）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0.69474</cdr:x>
      <cdr:y>0.03908</cdr:y>
    </cdr:from>
    <cdr:to>
      <cdr:x>0.76586</cdr:x>
      <cdr:y>0.08233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7F3ED91-8F60-4D60-90C3-619831167996}"/>
            </a:ext>
          </a:extLst>
        </cdr:cNvPr>
        <cdr:cNvSpPr txBox="1"/>
      </cdr:nvSpPr>
      <cdr:spPr>
        <a:xfrm xmlns:a="http://schemas.openxmlformats.org/drawingml/2006/main">
          <a:off x="4816494" y="172166"/>
          <a:ext cx="49305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0.89917</cdr:x>
      <cdr:y>0.02385</cdr:y>
    </cdr:from>
    <cdr:to>
      <cdr:x>0.97149</cdr:x>
      <cdr:y>0.10017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FEB9A34-0B12-4BF0-B4C5-7FB84406FE12}"/>
            </a:ext>
          </a:extLst>
        </cdr:cNvPr>
        <cdr:cNvSpPr txBox="1"/>
      </cdr:nvSpPr>
      <cdr:spPr>
        <a:xfrm xmlns:a="http://schemas.openxmlformats.org/drawingml/2006/main">
          <a:off x="6688321" y="104673"/>
          <a:ext cx="537938" cy="334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（高齢化率）</a:t>
          </a:r>
        </a:p>
      </cdr:txBody>
    </cdr:sp>
  </cdr:relSizeAnchor>
  <cdr:relSizeAnchor xmlns:cdr="http://schemas.openxmlformats.org/drawingml/2006/chartDrawing">
    <cdr:from>
      <cdr:x>0.69474</cdr:x>
      <cdr:y>0.03908</cdr:y>
    </cdr:from>
    <cdr:to>
      <cdr:x>0.76586</cdr:x>
      <cdr:y>0.08233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7F3ED91-8F60-4D60-90C3-619831167996}"/>
            </a:ext>
          </a:extLst>
        </cdr:cNvPr>
        <cdr:cNvSpPr txBox="1"/>
      </cdr:nvSpPr>
      <cdr:spPr>
        <a:xfrm xmlns:a="http://schemas.openxmlformats.org/drawingml/2006/main">
          <a:off x="4816494" y="172166"/>
          <a:ext cx="49305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0.83029</cdr:x>
      <cdr:y>0.9188</cdr:y>
    </cdr:from>
    <cdr:to>
      <cdr:x>0.95292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1199583-B29C-4B51-83C7-4667C21455D0}"/>
            </a:ext>
          </a:extLst>
        </cdr:cNvPr>
        <cdr:cNvSpPr txBox="1"/>
      </cdr:nvSpPr>
      <cdr:spPr>
        <a:xfrm xmlns:a="http://schemas.openxmlformats.org/drawingml/2006/main">
          <a:off x="6191250" y="4095749"/>
          <a:ext cx="914400" cy="361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0.80839</cdr:x>
      <cdr:y>0.91575</cdr:y>
    </cdr:from>
    <cdr:to>
      <cdr:x>0.99453</cdr:x>
      <cdr:y>0.98474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7BE721B2-9D93-4932-8F28-7E0AFA490996}"/>
            </a:ext>
          </a:extLst>
        </cdr:cNvPr>
        <cdr:cNvSpPr txBox="1"/>
      </cdr:nvSpPr>
      <cdr:spPr>
        <a:xfrm xmlns:a="http://schemas.openxmlformats.org/drawingml/2006/main">
          <a:off x="6027963" y="4082143"/>
          <a:ext cx="1387929" cy="307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2025</a:t>
          </a:r>
          <a:r>
            <a:rPr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日現在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0.88939</cdr:x>
      <cdr:y>0.92122</cdr:y>
    </cdr:from>
    <cdr:to>
      <cdr:x>0.99446</cdr:x>
      <cdr:y>0.98815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9AF783C-E6E4-401F-A87F-626F8EECE3FB}"/>
            </a:ext>
          </a:extLst>
        </cdr:cNvPr>
        <cdr:cNvSpPr txBox="1"/>
      </cdr:nvSpPr>
      <cdr:spPr>
        <a:xfrm xmlns:a="http://schemas.openxmlformats.org/drawingml/2006/main">
          <a:off x="12298715" y="3524992"/>
          <a:ext cx="1453003" cy="256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2025</a:t>
          </a:r>
          <a:r>
            <a:rPr lang="ja-JP" altLang="ja-JP" sz="10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</a:t>
          </a:r>
          <a:r>
            <a:rPr lang="en-US" altLang="ja-JP" sz="10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5</a:t>
          </a:r>
          <a:r>
            <a:rPr lang="ja-JP" altLang="ja-JP" sz="10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</a:t>
          </a:r>
          <a:r>
            <a:rPr lang="en-US" altLang="ja-JP" sz="10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</a:t>
          </a:r>
          <a:r>
            <a:rPr lang="ja-JP" altLang="ja-JP" sz="10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日現在</a:t>
          </a:r>
          <a:endParaRPr lang="ja-JP" altLang="ja-JP" sz="10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0.69474</cdr:x>
      <cdr:y>0.03908</cdr:y>
    </cdr:from>
    <cdr:to>
      <cdr:x>0.76586</cdr:x>
      <cdr:y>0.08233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7F3ED91-8F60-4D60-90C3-619831167996}"/>
            </a:ext>
          </a:extLst>
        </cdr:cNvPr>
        <cdr:cNvSpPr txBox="1"/>
      </cdr:nvSpPr>
      <cdr:spPr>
        <a:xfrm xmlns:a="http://schemas.openxmlformats.org/drawingml/2006/main">
          <a:off x="4816494" y="172166"/>
          <a:ext cx="49305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0.89917</cdr:x>
      <cdr:y>0.02385</cdr:y>
    </cdr:from>
    <cdr:to>
      <cdr:x>0.97149</cdr:x>
      <cdr:y>0.10017</cdr:y>
    </cdr:to>
    <cdr:sp macro="" textlink="">
      <cdr:nvSpPr>
        <cdr:cNvPr id="5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FEB9A34-0B12-4BF0-B4C5-7FB84406FE12}"/>
            </a:ext>
          </a:extLst>
        </cdr:cNvPr>
        <cdr:cNvSpPr txBox="1"/>
      </cdr:nvSpPr>
      <cdr:spPr>
        <a:xfrm xmlns:a="http://schemas.openxmlformats.org/drawingml/2006/main">
          <a:off x="6044156" y="88921"/>
          <a:ext cx="486130" cy="284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（高齢化率）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0.69474</cdr:x>
      <cdr:y>0.03908</cdr:y>
    </cdr:from>
    <cdr:to>
      <cdr:x>0.76586</cdr:x>
      <cdr:y>0.08233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7F3ED91-8F60-4D60-90C3-619831167996}"/>
            </a:ext>
          </a:extLst>
        </cdr:cNvPr>
        <cdr:cNvSpPr txBox="1"/>
      </cdr:nvSpPr>
      <cdr:spPr>
        <a:xfrm xmlns:a="http://schemas.openxmlformats.org/drawingml/2006/main">
          <a:off x="4816494" y="172166"/>
          <a:ext cx="49305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0.69474</cdr:x>
      <cdr:y>0.03908</cdr:y>
    </cdr:from>
    <cdr:to>
      <cdr:x>0.76586</cdr:x>
      <cdr:y>0.08233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7F3ED91-8F60-4D60-90C3-619831167996}"/>
            </a:ext>
          </a:extLst>
        </cdr:cNvPr>
        <cdr:cNvSpPr txBox="1"/>
      </cdr:nvSpPr>
      <cdr:spPr>
        <a:xfrm xmlns:a="http://schemas.openxmlformats.org/drawingml/2006/main">
          <a:off x="4816494" y="172166"/>
          <a:ext cx="49305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0.88402</cdr:x>
      <cdr:y>0.91513</cdr:y>
    </cdr:from>
    <cdr:to>
      <cdr:x>1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5342080-CC9B-42EF-8B36-934B43027C7F}"/>
            </a:ext>
          </a:extLst>
        </cdr:cNvPr>
        <cdr:cNvSpPr txBox="1"/>
      </cdr:nvSpPr>
      <cdr:spPr>
        <a:xfrm xmlns:a="http://schemas.openxmlformats.org/drawingml/2006/main">
          <a:off x="13171713" y="3374572"/>
          <a:ext cx="1728108" cy="3129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２０２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年４月１日時点</a:t>
          </a:r>
        </a:p>
      </cdr:txBody>
    </cdr:sp>
  </cdr:relSizeAnchor>
</c:userShape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5982.678935648146" backgroundQuery="1" createdVersion="6" refreshedVersion="7" minRefreshableVersion="3" recordCount="0" supportSubquery="1" supportAdvancedDrill="1" xr:uid="{513E463D-B9D1-43A6-94B4-2E7DEA0F0F67}">
  <cacheSource type="external" connectionId="2"/>
  <cacheFields count="5">
    <cacheField name="[学校別学級児童生徒数].[略名].[略名]" caption="略名" numFmtId="0" hierarchy="6" level="1">
      <sharedItems count="12">
        <s v="安倉中"/>
        <s v="御殿山中"/>
        <s v="光ガ丘中"/>
        <s v="高司中"/>
        <s v="山手台中"/>
        <s v="西谷中"/>
        <s v="中山五月台中"/>
        <s v="長尾中"/>
        <s v="南ひばりガ丘中"/>
        <s v="宝塚第一中"/>
        <s v="宝塚中"/>
        <s v="宝梅中"/>
      </sharedItems>
    </cacheField>
    <cacheField name="[Measures].[合計 / 児童・生徒数 2]" caption="合計 / 児童・生徒数 2" numFmtId="0" hierarchy="123" level="32767"/>
    <cacheField name="[学校別学級児童生徒数].[学校区分].[学校区分]" caption="学校区分" numFmtId="0" hierarchy="9" level="1">
      <sharedItems containsSemiMixedTypes="0" containsNonDate="0" containsString="0"/>
    </cacheField>
    <cacheField name="[Measures].[合計 / 平均値_児童生徒数_学校区分ごと]" caption="合計 / 平均値_児童生徒数_学校区分ごと" numFmtId="0" hierarchy="141" level="32767"/>
    <cacheField name="[Measures].[合計 / 中央値_児童生徒数_学校区分ごと]" caption="合計 / 中央値_児童生徒数_学校区分ごと" numFmtId="0" hierarchy="142" level="32767"/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0" memberValueDatatype="130" unbalanced="0"/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2" memberValueDatatype="130" unbalanced="0">
      <fieldsUsage count="2">
        <fieldUsage x="-1"/>
        <fieldUsage x="0"/>
      </fieldsUsage>
    </cacheHierarchy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2" memberValueDatatype="130" unbalanced="0">
      <fieldsUsage count="2">
        <fieldUsage x="-1"/>
        <fieldUsage x="2"/>
      </fieldsUsage>
    </cacheHierarchy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13194447" backgroundQuery="1" createdVersion="6" refreshedVersion="7" minRefreshableVersion="3" recordCount="0" supportSubquery="1" supportAdvancedDrill="1" xr:uid="{CF2D9A96-7964-45F4-AC9D-4C21728A1C2E}">
  <cacheSource type="external" connectionId="2"/>
  <cacheFields count="5">
    <cacheField name="[Measures].[合計 / 老年人口合計（65歳以上）]" caption="合計 / 老年人口合計（65歳以上）" numFmtId="0" hierarchy="105" level="32767"/>
    <cacheField name="[まち協_ブロックマスタ].[表示用].[表示用]" caption="表示用" numFmtId="0" hierarchy="3" level="1">
      <sharedItems containsSemiMixedTypes="0" containsNonDate="0" containsString="0"/>
    </cacheField>
    <cacheField name="[Measures].[平均 / 高齢化率]" caption="平均 / 高齢化率" numFmtId="0" hierarchy="107" level="32767"/>
    <cacheField name="[人口世帯数・保育・介護・自治会加入世帯数].[年].[年]" caption="年" numFmtId="0" hierarchy="31" level="1">
      <sharedItems count="6">
        <s v="2020"/>
        <s v="2021"/>
        <s v="2022"/>
        <s v="2023"/>
        <s v="2024"/>
        <s v="2025"/>
      </sharedItems>
    </cacheField>
    <cacheField name="[Measures].[Sum of 65歳以上一人世帯]" caption="Sum of 65歳以上一人世帯" numFmtId="0" hierarchy="108" level="32767"/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1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2" memberValueDatatype="130" unbalanced="0">
      <fieldsUsage count="2">
        <fieldUsage x="-1"/>
        <fieldUsage x="3"/>
      </fieldsUsage>
    </cacheHierarchy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14120371" backgroundQuery="1" createdVersion="6" refreshedVersion="7" minRefreshableVersion="3" recordCount="0" supportSubquery="1" supportAdvancedDrill="1" xr:uid="{CC3AAB74-3846-4113-8B47-C7BD4A2A56ED}">
  <cacheSource type="external" connectionId="2"/>
  <cacheFields count="4">
    <cacheField name="[Measures].[合計 / 6歳未満合計]" caption="合計 / 6歳未満合計" numFmtId="0" hierarchy="109" level="32767"/>
    <cacheField name="[まち協_ブロックマスタ].[表示用].[表示用]" caption="表示用" numFmtId="0" hierarchy="3" level="1">
      <sharedItems containsSemiMixedTypes="0" containsNonDate="0" containsString="0"/>
    </cacheField>
    <cacheField name="[人口世帯数・保育・介護・自治会加入世帯数].[年].[年]" caption="年" numFmtId="0" hierarchy="31" level="1">
      <sharedItems count="6">
        <s v="2020"/>
        <s v="2021"/>
        <s v="2022"/>
        <s v="2023"/>
        <s v="2024"/>
        <s v="2025"/>
      </sharedItems>
    </cacheField>
    <cacheField name="[Measures].[Sum of 年少人口合計（0～14歳）]" caption="Sum of 年少人口合計（0～14歳）" numFmtId="0" hierarchy="99" level="32767"/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1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2" memberValueDatatype="130" unbalanced="0">
      <fieldsUsage count="2">
        <fieldUsage x="-1"/>
        <fieldUsage x="2"/>
      </fieldsUsage>
    </cacheHierarchy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1516204" backgroundQuery="1" createdVersion="6" refreshedVersion="7" minRefreshableVersion="3" recordCount="0" supportSubquery="1" supportAdvancedDrill="1" xr:uid="{D471CDF8-D59D-4324-BC77-1A2091F76D5A}">
  <cacheSource type="external" connectionId="2"/>
  <cacheFields count="7">
    <cacheField name="[Measures].[合計 / 保育施設入所中_0歳]" caption="合計 / 保育施設入所中_0歳" numFmtId="0" hierarchy="110" level="32767"/>
    <cacheField name="[Measures].[合計 / 保育施設入所中_1歳]" caption="合計 / 保育施設入所中_1歳" numFmtId="0" hierarchy="111" level="32767"/>
    <cacheField name="[Measures].[合計 / 保育施設入所中_2歳]" caption="合計 / 保育施設入所中_2歳" numFmtId="0" hierarchy="112" level="32767"/>
    <cacheField name="[Measures].[合計 / 保育施設入所中_3歳]" caption="合計 / 保育施設入所中_3歳" numFmtId="0" hierarchy="113" level="32767"/>
    <cacheField name="[Measures].[合計 / 保育施設入所中_4歳]" caption="合計 / 保育施設入所中_4歳" numFmtId="0" hierarchy="114" level="32767"/>
    <cacheField name="[Measures].[合計 / 保育施設入所中_5歳]" caption="合計 / 保育施設入所中_5歳" numFmtId="0" hierarchy="115" level="32767"/>
    <cacheField name="[まち協_ブロックマスタ].[表示用].[表示用]" caption="表示用" numFmtId="0" hierarchy="3" level="1">
      <sharedItems containsSemiMixedTypes="0" containsNonDate="0" containsString="0"/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6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17592596" backgroundQuery="1" createdVersion="6" refreshedVersion="7" minRefreshableVersion="3" recordCount="0" supportSubquery="1" supportAdvancedDrill="1" xr:uid="{C864CDA9-D5CB-4F9E-9CA6-7BBB614CA041}">
  <cacheSource type="external" connectionId="2"/>
  <cacheFields count="6">
    <cacheField name="[学年別学級児童生徒数].[学校名].[学校名]" caption="学校名" numFmtId="0" hierarchy="16" level="1">
      <sharedItems count="7">
        <s v="仁川幼稚園"/>
        <s v="西谷幼稚園" u="1"/>
        <s v="長尾幼稚園" u="1"/>
        <s v="丸橋幼稚園" u="1"/>
        <s v="安倉幼稚園" u="1"/>
        <s v="宝塚幼稚園" u="1"/>
        <s v="末成幼稚園" u="1"/>
      </sharedItems>
    </cacheField>
    <cacheField name="[学年別学級児童生徒数].[学校区分].[学校区分]" caption="学校区分" numFmtId="0" hierarchy="17" level="1">
      <sharedItems containsSemiMixedTypes="0" containsNonDate="0" containsString="0"/>
    </cacheField>
    <cacheField name="[まち協_ブロックマスタ].[表示用].[表示用]" caption="表示用" numFmtId="0" hierarchy="3" level="1">
      <sharedItems containsSemiMixedTypes="0" containsNonDate="0" containsString="0"/>
    </cacheField>
    <cacheField name="[Measures].[合計 / 学級数]" caption="合計 / 学級数" numFmtId="0" hierarchy="121" level="32767"/>
    <cacheField name="[Measures].[合計 / 児童・生徒数]" caption="合計 / 児童・生徒数" numFmtId="0" hierarchy="122" level="32767"/>
    <cacheField name="[学年別学級児童生徒数].[学年].[学年]" caption="学年" numFmtId="0" hierarchy="13" level="1">
      <sharedItems count="3">
        <s v="３歳児"/>
        <s v="４歳児"/>
        <s v="５歳児"/>
      </sharedItems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2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2" memberValueDatatype="130" unbalanced="0">
      <fieldsUsage count="2">
        <fieldUsage x="-1"/>
        <fieldUsage x="5"/>
      </fieldsUsage>
    </cacheHierarchy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2" memberValueDatatype="130" unbalanced="0">
      <fieldsUsage count="2">
        <fieldUsage x="-1"/>
        <fieldUsage x="0"/>
      </fieldsUsage>
    </cacheHierarchy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2" memberValueDatatype="130" unbalanced="0">
      <fieldsUsage count="2">
        <fieldUsage x="-1"/>
        <fieldUsage x="1"/>
      </fieldsUsage>
    </cacheHierarchy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21064814" backgroundQuery="1" createdVersion="6" refreshedVersion="7" minRefreshableVersion="3" recordCount="0" supportSubquery="1" supportAdvancedDrill="1" xr:uid="{CFB8A6EA-7F86-497A-906C-EE99B3F2737C}">
  <cacheSource type="external" connectionId="2"/>
  <cacheFields count="7">
    <cacheField name="[Measures].[合計 / 保育施設入所待ち_1歳]" caption="合計 / 保育施設入所待ち_1歳" numFmtId="0" hierarchy="116" level="32767"/>
    <cacheField name="[Measures].[合計 / 保育施設入所待ち_2歳]" caption="合計 / 保育施設入所待ち_2歳" numFmtId="0" hierarchy="117" level="32767"/>
    <cacheField name="[Measures].[合計 / 保育施設入所待ち_3歳]" caption="合計 / 保育施設入所待ち_3歳" numFmtId="0" hierarchy="118" level="32767"/>
    <cacheField name="[Measures].[合計 / 保育施設入所待ち_4歳]" caption="合計 / 保育施設入所待ち_4歳" numFmtId="0" hierarchy="119" level="32767"/>
    <cacheField name="[Measures].[合計 / 保育施設入所待ち_5歳]" caption="合計 / 保育施設入所待ち_5歳" numFmtId="0" hierarchy="120" level="32767"/>
    <cacheField name="[まち協_ブロックマスタ].[表示用].[表示用]" caption="表示用" numFmtId="0" hierarchy="3" level="1">
      <sharedItems containsSemiMixedTypes="0" containsNonDate="0" containsString="0"/>
    </cacheField>
    <cacheField name="[Measures].[Sum of 保育施設入所待ち_0歳]" caption="Sum of 保育施設入所待ち_0歳" numFmtId="0" hierarchy="102" level="32767"/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5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23032407" backgroundQuery="1" createdVersion="6" refreshedVersion="7" minRefreshableVersion="3" recordCount="0" supportSubquery="1" supportAdvancedDrill="1" xr:uid="{A94F4139-A058-4B8B-807C-C82700933C40}">
  <cacheSource type="external" connectionId="2"/>
  <cacheFields count="6">
    <cacheField name="[学年別学級児童生徒数].[学校名].[学校名]" caption="学校名" numFmtId="0" hierarchy="16" level="1">
      <sharedItems count="22">
        <s v="仁川小学校"/>
        <s v="小浜小学校" u="1"/>
        <s v="高司小学校" u="1"/>
        <s v="西谷小学校" u="1"/>
        <s v="長尾台小学校" u="1"/>
        <s v="山手台小学校" u="1"/>
        <s v="中山台小学校" u="1"/>
        <s v="丸橋小学校" u="1"/>
        <s v="長尾小学校" u="1"/>
        <s v="長尾南小学校" u="1"/>
        <s v="安倉小学校" u="1"/>
        <s v="安倉北小学校" u="1"/>
        <s v="美座小学校" u="1"/>
        <s v="売布小学校" u="1"/>
        <s v="宝塚小学校" u="1"/>
        <s v="すみれガ丘小学校" u="1"/>
        <s v="逆瀬台小学校" u="1"/>
        <s v="宝塚第一小学校" u="1"/>
        <s v="末広小学校" u="1"/>
        <s v="西山小学校" u="1"/>
        <s v="末成小学校" u="1"/>
        <s v="光明小学校" u="1"/>
      </sharedItems>
    </cacheField>
    <cacheField name="[Measures].[合計 / 学級数]" caption="合計 / 学級数" numFmtId="0" hierarchy="121" level="32767"/>
    <cacheField name="[Measures].[合計 / 児童・生徒数]" caption="合計 / 児童・生徒数" numFmtId="0" hierarchy="122" level="32767"/>
    <cacheField name="[学年別学級児童生徒数].[学年].[学年]" caption="学年" numFmtId="0" hierarchy="13" level="1">
      <sharedItems count="7">
        <s v="1年"/>
        <s v="2年"/>
        <s v="3年"/>
        <s v="4年"/>
        <s v="5年"/>
        <s v="6年"/>
        <s v="特別支援学級"/>
      </sharedItems>
    </cacheField>
    <cacheField name="[学年別学級児童生徒数].[学校区分].[学校区分]" caption="学校区分" numFmtId="0" hierarchy="17" level="1">
      <sharedItems containsSemiMixedTypes="0" containsNonDate="0" containsString="0"/>
    </cacheField>
    <cacheField name="[まち協_ブロックマスタ].[表示用].[表示用]" caption="表示用" numFmtId="0" hierarchy="3" level="1">
      <sharedItems containsSemiMixedTypes="0" containsNonDate="0" containsString="0"/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5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2" memberValueDatatype="130" unbalanced="0">
      <fieldsUsage count="2">
        <fieldUsage x="-1"/>
        <fieldUsage x="3"/>
      </fieldsUsage>
    </cacheHierarchy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2" memberValueDatatype="130" unbalanced="0">
      <fieldsUsage count="2">
        <fieldUsage x="-1"/>
        <fieldUsage x="0"/>
      </fieldsUsage>
    </cacheHierarchy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2" memberValueDatatype="130" unbalanced="0">
      <fieldsUsage count="2">
        <fieldUsage x="-1"/>
        <fieldUsage x="4"/>
      </fieldsUsage>
    </cacheHierarchy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25000001" backgroundQuery="1" createdVersion="6" refreshedVersion="7" minRefreshableVersion="3" recordCount="0" supportSubquery="1" supportAdvancedDrill="1" xr:uid="{A376843B-EEE7-4979-A417-7873764B2DEA}">
  <cacheSource type="external" connectionId="2"/>
  <cacheFields count="6">
    <cacheField name="[学年別学級児童生徒数].[学校名].[学校名]" caption="学校名" numFmtId="0" hierarchy="16" level="1">
      <sharedItems count="27">
        <s v="宝塚第一中学校"/>
        <s v="南ひばりガ丘中学校" u="1"/>
        <s v="山手台中学校" u="1"/>
        <s v="長尾中学校" u="1"/>
        <s v="丸橋小学校" u="1"/>
        <s v="長尾小学校" u="1"/>
        <s v="長尾南小学校" u="1"/>
        <s v="良元小学校" u="1"/>
        <s v="光明小学校" u="1"/>
        <s v="安倉小学校" u="1"/>
        <s v="安倉北小学校" u="1"/>
        <s v="末成小学校" u="1"/>
        <s v="すみれガ丘小学校" u="1"/>
        <s v="逆瀬台小学校" u="1"/>
        <s v="高司小学校" u="1"/>
        <s v="山手台小学校" u="1"/>
        <s v="小浜小学校" u="1"/>
        <s v="仁川小学校" u="1"/>
        <s v="西山小学校" u="1"/>
        <s v="西谷小学校" u="1"/>
        <s v="中山台小学校" u="1"/>
        <s v="長尾台小学校" u="1"/>
        <s v="売布小学校" u="1"/>
        <s v="美座小学校" u="1"/>
        <s v="宝塚小学校" u="1"/>
        <s v="宝塚第一小学校" u="1"/>
        <s v="末広小学校" u="1"/>
      </sharedItems>
    </cacheField>
    <cacheField name="[Measures].[合計 / 学級数]" caption="合計 / 学級数" numFmtId="0" hierarchy="121" level="32767"/>
    <cacheField name="[Measures].[合計 / 児童・生徒数]" caption="合計 / 児童・生徒数" numFmtId="0" hierarchy="122" level="32767"/>
    <cacheField name="[学年別学級児童生徒数].[学年].[学年]" caption="学年" numFmtId="0" hierarchy="13" level="1">
      <sharedItems count="4">
        <s v="1年"/>
        <s v="2年"/>
        <s v="3年"/>
        <s v="特別支援学級"/>
      </sharedItems>
    </cacheField>
    <cacheField name="[学年別学級児童生徒数].[学校区分].[学校区分]" caption="学校区分" numFmtId="0" hierarchy="17" level="1">
      <sharedItems containsSemiMixedTypes="0" containsNonDate="0" containsString="0"/>
    </cacheField>
    <cacheField name="[まち協_ブロックマスタ].[表示用].[表示用]" caption="表示用" numFmtId="0" hierarchy="3" level="1">
      <sharedItems containsSemiMixedTypes="0" containsNonDate="0" containsString="0"/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5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2" memberValueDatatype="130" unbalanced="0">
      <fieldsUsage count="2">
        <fieldUsage x="-1"/>
        <fieldUsage x="3"/>
      </fieldsUsage>
    </cacheHierarchy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2" memberValueDatatype="130" unbalanced="0">
      <fieldsUsage count="2">
        <fieldUsage x="-1"/>
        <fieldUsage x="0"/>
      </fieldsUsage>
    </cacheHierarchy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2" memberValueDatatype="130" unbalanced="0">
      <fieldsUsage count="2">
        <fieldUsage x="-1"/>
        <fieldUsage x="4"/>
      </fieldsUsage>
    </cacheHierarchy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26620371" backgroundQuery="1" createdVersion="6" refreshedVersion="7" minRefreshableVersion="3" recordCount="0" supportSubquery="1" supportAdvancedDrill="1" xr:uid="{8944C7FD-E70B-4DAA-9BEB-02E4126157FF}">
  <cacheSource type="external" connectionId="2"/>
  <cacheFields count="7">
    <cacheField name="[Measures].[平均 / 高齢化率]" caption="平均 / 高齢化率" numFmtId="0" hierarchy="107" level="32767"/>
    <cacheField name="[まち協_ブロックマスタ].[表示用].[表示用]" caption="表示用" numFmtId="0" hierarchy="3" level="1">
      <sharedItems containsSemiMixedTypes="0" containsNonDate="0" containsString="0"/>
    </cacheField>
    <cacheField name="[Measures].[合計 / 老年人口合計（65歳以上）]" caption="合計 / 老年人口合計（65歳以上）" numFmtId="0" hierarchy="105" level="32767"/>
    <cacheField name="[人口世帯数・保育・介護・自治会加入世帯数].[年].[年]" caption="年" numFmtId="0" hierarchy="31" level="1">
      <sharedItems count="7">
        <s v="2020"/>
        <s v="2021"/>
        <s v="2022"/>
        <s v="2023"/>
        <s v="2024"/>
        <s v="2025"/>
        <s v="2019" u="1"/>
      </sharedItems>
    </cacheField>
    <cacheField name="[Measures].[70ｰ74歳合計]" caption="70ｰ74歳合計" numFmtId="0" hierarchy="145" level="32767"/>
    <cacheField name="[Measures].[75歳以上合計]" caption="75歳以上合計" numFmtId="0" hierarchy="146" level="32767"/>
    <cacheField name="[Measures].[65-69歳]" caption="65-69歳" numFmtId="0" hierarchy="147" level="32767"/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1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2" memberValueDatatype="130" unbalanced="0">
      <fieldsUsage count="2">
        <fieldUsage x="-1"/>
        <fieldUsage x="3"/>
      </fieldsUsage>
    </cacheHierarchy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 oneField="1">
      <fieldsUsage count="1">
        <fieldUsage x="4"/>
      </fieldsUsage>
    </cacheHierarchy>
    <cacheHierarchy uniqueName="[Measures].[75歳以上合計]" caption="75歳以上合計" measure="1" displayFolder="" measureGroup="人口世帯数・保育・介護・自治会加入世帯数" count="0" oneField="1">
      <fieldsUsage count="1">
        <fieldUsage x="5"/>
      </fieldsUsage>
    </cacheHierarchy>
    <cacheHierarchy uniqueName="[Measures].[65-69歳]" caption="65-69歳" measure="1" displayFolder="" measureGroup="人口世帯数・保育・介護・自治会加入世帯数" count="0" oneField="1">
      <fieldsUsage count="1">
        <fieldUsage x="6"/>
      </fieldsUsage>
    </cacheHierarchy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27199072" backgroundQuery="1" createdVersion="6" refreshedVersion="7" minRefreshableVersion="3" recordCount="0" supportSubquery="1" supportAdvancedDrill="1" xr:uid="{108C2502-BDBF-4E3D-95F1-4276B54A2DBB}">
  <cacheSource type="external" connectionId="2"/>
  <cacheFields count="8">
    <cacheField name="[Measures].[合計 / 要支援１認定者数]" caption="合計 / 要支援１認定者数" numFmtId="0" hierarchy="124" level="32767"/>
    <cacheField name="[Measures].[合計 / 要支援２認定者数]" caption="合計 / 要支援２認定者数" numFmtId="0" hierarchy="125" level="32767"/>
    <cacheField name="[Measures].[合計 / 要介護１認定者数]" caption="合計 / 要介護１認定者数" numFmtId="0" hierarchy="126" level="32767"/>
    <cacheField name="[Measures].[合計 / 要介護２認定者数]" caption="合計 / 要介護２認定者数" numFmtId="0" hierarchy="127" level="32767"/>
    <cacheField name="[Measures].[合計 / 要介護３認定者数]" caption="合計 / 要介護３認定者数" numFmtId="0" hierarchy="128" level="32767"/>
    <cacheField name="[Measures].[合計 / 要介護４認定者数]" caption="合計 / 要介護４認定者数" numFmtId="0" hierarchy="129" level="32767"/>
    <cacheField name="[Measures].[合計 / 要介護５認定者数]" caption="合計 / 要介護５認定者数" numFmtId="0" hierarchy="130" level="32767"/>
    <cacheField name="[まち協_ブロックマスタ].[表示用].[表示用]" caption="表示用" numFmtId="0" hierarchy="3" level="1">
      <sharedItems containsSemiMixedTypes="0" containsNonDate="0" containsString="0"/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7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2835648" backgroundQuery="1" createdVersion="6" refreshedVersion="7" minRefreshableVersion="3" recordCount="0" supportSubquery="1" supportAdvancedDrill="1" xr:uid="{6C0908A9-3D73-4E1F-B807-9AA9EE4609F9}">
  <cacheSource type="external" connectionId="2"/>
  <cacheFields count="4">
    <cacheField name="[自治会名称世帯数].[自治会名].[自治会名]" caption="自治会名" numFmtId="0" hierarchy="26" level="1">
      <sharedItems count="13">
        <s v="鹿塩"/>
        <s v="ｾﾝﾄﾗﾙ宝塚仁川"/>
        <s v="仁川旭ガ丘"/>
        <s v="仁川うぐいす台"/>
        <s v="仁川北"/>
        <s v="仁川高台"/>
        <s v="仁川台第一区"/>
        <s v="仁川台第二区"/>
        <s v="仁川高丸"/>
        <s v="グリーンヒルズ仁川"/>
        <s v="仁川月見ガ丘"/>
        <s v="東仁川団地"/>
        <s v="ﾒﾛﾃﾞｨ-ﾊｲﾑ仁川ｶﾞｰﾃﾞﾝｽﾞ管理組合"/>
      </sharedItems>
    </cacheField>
    <cacheField name="[Measures].[合計 / 会員数]" caption="合計 / 会員数" numFmtId="0" hierarchy="131" level="32767"/>
    <cacheField name="[まち協_ブロックマスタ].[表示用].[表示用]" caption="表示用" numFmtId="0" hierarchy="3" level="1">
      <sharedItems containsSemiMixedTypes="0" containsNonDate="0" containsString="0"/>
    </cacheField>
    <cacheField name="[自治会名称世帯数].[ID].[ID]" caption="ID" numFmtId="0" hierarchy="22" level="1">
      <sharedItems containsSemiMixedTypes="0" containsString="0" containsNumber="1" containsInteger="1" minValue="16" maxValue="28" count="13">
        <n v="16"/>
        <n v="17"/>
        <n v="18"/>
        <n v="19"/>
        <n v="20"/>
        <n v="21"/>
        <n v="22"/>
        <n v="23"/>
        <n v="24"/>
        <n v="25"/>
        <n v="26"/>
        <n v="27"/>
        <n v="28"/>
      </sharedItems>
      <extLst>
        <ext xmlns:x15="http://schemas.microsoft.com/office/spreadsheetml/2010/11/main" uri="{4F2E5C28-24EA-4eb8-9CBF-B6C8F9C3D259}">
          <x15:cachedUniqueNames>
            <x15:cachedUniqueName index="0" name="[自治会名称世帯数].[ID].&amp;[16]"/>
            <x15:cachedUniqueName index="1" name="[自治会名称世帯数].[ID].&amp;[17]"/>
            <x15:cachedUniqueName index="2" name="[自治会名称世帯数].[ID].&amp;[18]"/>
            <x15:cachedUniqueName index="3" name="[自治会名称世帯数].[ID].&amp;[19]"/>
            <x15:cachedUniqueName index="4" name="[自治会名称世帯数].[ID].&amp;[20]"/>
            <x15:cachedUniqueName index="5" name="[自治会名称世帯数].[ID].&amp;[21]"/>
            <x15:cachedUniqueName index="6" name="[自治会名称世帯数].[ID].&amp;[22]"/>
            <x15:cachedUniqueName index="7" name="[自治会名称世帯数].[ID].&amp;[23]"/>
            <x15:cachedUniqueName index="8" name="[自治会名称世帯数].[ID].&amp;[24]"/>
            <x15:cachedUniqueName index="9" name="[自治会名称世帯数].[ID].&amp;[25]"/>
            <x15:cachedUniqueName index="10" name="[自治会名称世帯数].[ID].&amp;[26]"/>
            <x15:cachedUniqueName index="11" name="[自治会名称世帯数].[ID].&amp;[27]"/>
            <x15:cachedUniqueName index="12" name="[自治会名称世帯数].[ID].&amp;[28]"/>
          </x15:cachedUniqueNames>
        </ext>
      </extLst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2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2" memberValueDatatype="20" unbalanced="0">
      <fieldsUsage count="2">
        <fieldUsage x="-1"/>
        <fieldUsage x="3"/>
      </fieldsUsage>
    </cacheHierarchy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2" memberValueDatatype="130" unbalanced="0">
      <fieldsUsage count="2">
        <fieldUsage x="-1"/>
        <fieldUsage x="0"/>
      </fieldsUsage>
    </cacheHierarchy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5982.678936689816" backgroundQuery="1" createdVersion="6" refreshedVersion="7" minRefreshableVersion="3" recordCount="0" supportSubquery="1" supportAdvancedDrill="1" xr:uid="{9F47D586-BFFD-4A10-8767-1CEED865D6F6}">
  <cacheSource type="external" connectionId="2"/>
  <cacheFields count="5">
    <cacheField name="[学校別学級児童生徒数].[略名].[略名]" caption="略名" numFmtId="0" hierarchy="6" level="1">
      <sharedItems count="23">
        <s v="すみれガ丘小"/>
        <s v="安倉小"/>
        <s v="安倉北小"/>
        <s v="丸橋小"/>
        <s v="逆瀬台小"/>
        <s v="光明小"/>
        <s v="高司小"/>
        <s v="山手台小"/>
        <s v="小浜小"/>
        <s v="仁川小"/>
        <s v="西山小"/>
        <s v="西谷小"/>
        <s v="中山台小"/>
        <s v="長尾小"/>
        <s v="長尾台小"/>
        <s v="長尾南小"/>
        <s v="売布小"/>
        <s v="美座小"/>
        <s v="宝塚小"/>
        <s v="宝塚第一小"/>
        <s v="末広小"/>
        <s v="末成小"/>
        <s v="良元小"/>
      </sharedItems>
    </cacheField>
    <cacheField name="[Measures].[合計 / 児童・生徒数 2]" caption="合計 / 児童・生徒数 2" numFmtId="0" hierarchy="123" level="32767"/>
    <cacheField name="[学校別学級児童生徒数].[学校区分].[学校区分]" caption="学校区分" numFmtId="0" hierarchy="9" level="1">
      <sharedItems containsSemiMixedTypes="0" containsNonDate="0" containsString="0"/>
    </cacheField>
    <cacheField name="[Measures].[合計 / 平均値_児童生徒数_学校区分ごと]" caption="合計 / 平均値_児童生徒数_学校区分ごと" numFmtId="0" hierarchy="141" level="32767"/>
    <cacheField name="[Measures].[合計 / 中央値_児童生徒数_学校区分ごと]" caption="合計 / 中央値_児童生徒数_学校区分ごと" numFmtId="0" hierarchy="142" level="32767"/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0" memberValueDatatype="130" unbalanced="0"/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2" memberValueDatatype="130" unbalanced="0">
      <fieldsUsage count="2">
        <fieldUsage x="-1"/>
        <fieldUsage x="0"/>
      </fieldsUsage>
    </cacheHierarchy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2" memberValueDatatype="130" unbalanced="0">
      <fieldsUsage count="2">
        <fieldUsage x="-1"/>
        <fieldUsage x="2"/>
      </fieldsUsage>
    </cacheHierarchy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29513889" backgroundQuery="1" createdVersion="6" refreshedVersion="7" minRefreshableVersion="3" recordCount="0" supportSubquery="1" supportAdvancedDrill="1" xr:uid="{FE954E60-2506-4690-BC64-6BCA7B2D216A}">
  <cacheSource type="external" connectionId="2"/>
  <cacheFields count="2">
    <cacheField name="[Measures].[合計 / 自治会加入世帯数]" caption="合計 / 自治会加入世帯数" numFmtId="0" hierarchy="132" level="32767"/>
    <cacheField name="[まち協_ブロックマスタ].[表示用].[表示用]" caption="表示用" numFmtId="0" hierarchy="3" level="1">
      <sharedItems containsSemiMixedTypes="0" containsNonDate="0" containsString="0"/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1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30439812" backgroundQuery="1" createdVersion="6" refreshedVersion="7" minRefreshableVersion="3" recordCount="0" supportSubquery="1" supportAdvancedDrill="1" xr:uid="{D7C8BA71-EFCE-4B91-84F3-911FCA72B812}">
  <cacheSource type="external" connectionId="2"/>
  <cacheFields count="4">
    <cacheField name="[推計データ].[年].[年]" caption="年" numFmtId="0" hierarchy="79" level="1">
      <sharedItems containsSemiMixedTypes="0" containsString="0" containsNumber="1" containsInteger="1" minValue="2020" maxValue="2035" count="4">
        <n v="2020"/>
        <n v="2025"/>
        <n v="2030"/>
        <n v="2035"/>
      </sharedItems>
      <extLst>
        <ext xmlns:x15="http://schemas.microsoft.com/office/spreadsheetml/2010/11/main" uri="{4F2E5C28-24EA-4eb8-9CBF-B6C8F9C3D259}">
          <x15:cachedUniqueNames>
            <x15:cachedUniqueName index="0" name="[推計データ].[年].&amp;[2020]"/>
            <x15:cachedUniqueName index="1" name="[推計データ].[年].&amp;[2025]"/>
            <x15:cachedUniqueName index="2" name="[推計データ].[年].&amp;[2030]"/>
            <x15:cachedUniqueName index="3" name="[推計データ].[年].&amp;[2035]"/>
          </x15:cachedUniqueNames>
        </ext>
      </extLst>
    </cacheField>
    <cacheField name="[推計データ].[年齢区分].[年齢区分]" caption="年齢区分" numFmtId="0" hierarchy="82" level="1">
      <sharedItems count="4">
        <s v="0歳～14歳"/>
        <s v="15歳～64歳"/>
        <s v="65歳～"/>
        <s v="合計"/>
      </sharedItems>
    </cacheField>
    <cacheField name="[Measures].[合計 / 人数 2]" caption="合計 / 人数 2" numFmtId="0" hierarchy="133" level="32767"/>
    <cacheField name="[まち協_ブロックマスタ].[表示用].[表示用]" caption="表示用" numFmtId="0" hierarchy="3" level="1">
      <sharedItems containsSemiMixedTypes="0" containsNonDate="0" containsString="0"/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3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2" memberValueDatatype="20" unbalanced="0">
      <fieldsUsage count="2">
        <fieldUsage x="-1"/>
        <fieldUsage x="0"/>
      </fieldsUsage>
    </cacheHierarchy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2" memberValueDatatype="130" unbalanced="0">
      <fieldsUsage count="2">
        <fieldUsage x="-1"/>
        <fieldUsage x="1"/>
      </fieldsUsage>
    </cacheHierarchy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32060183" backgroundQuery="1" createdVersion="6" refreshedVersion="7" minRefreshableVersion="3" recordCount="0" supportSubquery="1" supportAdvancedDrill="1" xr:uid="{7D592401-E64F-4846-AAEA-737C7C0686B2}">
  <cacheSource type="external" connectionId="2"/>
  <cacheFields count="4">
    <cacheField name="[推計データ].[年].[年]" caption="年" numFmtId="0" hierarchy="79" level="1">
      <sharedItems containsSemiMixedTypes="0" containsString="0" containsNumber="1" containsInteger="1" minValue="2020" maxValue="2035" count="4">
        <n v="2020"/>
        <n v="2025"/>
        <n v="2030"/>
        <n v="2035"/>
      </sharedItems>
      <extLst>
        <ext xmlns:x15="http://schemas.microsoft.com/office/spreadsheetml/2010/11/main" uri="{4F2E5C28-24EA-4eb8-9CBF-B6C8F9C3D259}">
          <x15:cachedUniqueNames>
            <x15:cachedUniqueName index="0" name="[推計データ].[年].&amp;[2020]"/>
            <x15:cachedUniqueName index="1" name="[推計データ].[年].&amp;[2025]"/>
            <x15:cachedUniqueName index="2" name="[推計データ].[年].&amp;[2030]"/>
            <x15:cachedUniqueName index="3" name="[推計データ].[年].&amp;[2035]"/>
          </x15:cachedUniqueNames>
        </ext>
      </extLst>
    </cacheField>
    <cacheField name="[推計データ].[年齢区分].[年齢区分]" caption="年齢区分" numFmtId="0" hierarchy="82" level="1">
      <sharedItems count="3">
        <s v="0歳～14歳"/>
        <s v="15歳～64歳"/>
        <s v="65歳～"/>
      </sharedItems>
    </cacheField>
    <cacheField name="[Measures].[合計 / 人数 2]" caption="合計 / 人数 2" numFmtId="0" hierarchy="133" level="32767"/>
    <cacheField name="[まち協_ブロックマスタ].[表示用].[表示用]" caption="表示用" numFmtId="0" hierarchy="3" level="1">
      <sharedItems containsSemiMixedTypes="0" containsNonDate="0" containsString="0"/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3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2" memberValueDatatype="20" unbalanced="0">
      <fieldsUsage count="2">
        <fieldUsage x="-1"/>
        <fieldUsage x="0"/>
      </fieldsUsage>
    </cacheHierarchy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2" memberValueDatatype="130" unbalanced="0">
      <fieldsUsage count="2">
        <fieldUsage x="-1"/>
        <fieldUsage x="1"/>
      </fieldsUsage>
    </cacheHierarchy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5982.687230671298" backgroundQuery="1" createdVersion="3" refreshedVersion="7" minRefreshableVersion="3" recordCount="0" supportSubquery="1" supportAdvancedDrill="1" xr:uid="{7DA24C20-F832-47AD-A2A9-0504735C75B4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/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216587269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5982.687227662034" backgroundQuery="1" createdVersion="6" refreshedVersion="7" minRefreshableVersion="3" recordCount="0" supportSubquery="1" supportAdvancedDrill="1" xr:uid="{4A2DF6CE-CAD5-4833-B601-4ACBA55A9F5C}">
  <cacheSource type="external" connectionId="2"/>
  <cacheFields count="3">
    <cacheField name="[推計データ].[年].[年]" caption="年" numFmtId="0" hierarchy="79" level="1">
      <sharedItems containsSemiMixedTypes="0" containsString="0" containsNumber="1" containsInteger="1" minValue="2020" maxValue="2035" count="4">
        <n v="2020"/>
        <n v="2025"/>
        <n v="2030"/>
        <n v="2035"/>
      </sharedItems>
      <extLst>
        <ext xmlns:x15="http://schemas.microsoft.com/office/spreadsheetml/2010/11/main" uri="{4F2E5C28-24EA-4eb8-9CBF-B6C8F9C3D259}">
          <x15:cachedUniqueNames>
            <x15:cachedUniqueName index="0" name="[推計データ].[年].&amp;[2020]"/>
            <x15:cachedUniqueName index="1" name="[推計データ].[年].&amp;[2025]"/>
            <x15:cachedUniqueName index="2" name="[推計データ].[年].&amp;[2030]"/>
            <x15:cachedUniqueName index="3" name="[推計データ].[年].&amp;[2035]"/>
          </x15:cachedUniqueNames>
        </ext>
      </extLst>
    </cacheField>
    <cacheField name="[推計データ].[年齢区分].[年齢区分]" caption="年齢区分" numFmtId="0" hierarchy="82" level="1">
      <sharedItems count="3">
        <s v="0歳～14歳"/>
        <s v="15歳～64歳"/>
        <s v="65歳～"/>
      </sharedItems>
    </cacheField>
    <cacheField name="[Measures].[合計 / 人数 2]" caption="合計 / 人数 2" numFmtId="0" hierarchy="133" level="32767"/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0" memberValueDatatype="130" unbalanced="0"/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2" memberValueDatatype="20" unbalanced="0">
      <fieldsUsage count="2">
        <fieldUsage x="-1"/>
        <fieldUsage x="0"/>
      </fieldsUsage>
    </cacheHierarchy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2" memberValueDatatype="130" unbalanced="0">
      <fieldsUsage count="2">
        <fieldUsage x="-1"/>
        <fieldUsage x="1"/>
      </fieldsUsage>
    </cacheHierarchy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5982.687229861112" backgroundQuery="1" createdVersion="6" refreshedVersion="7" minRefreshableVersion="3" recordCount="0" supportSubquery="1" supportAdvancedDrill="1" xr:uid="{CCDC2FE1-F2D4-416D-ACFC-BCFB3A87DDB5}">
  <cacheSource type="external" connectionId="2"/>
  <cacheFields count="3">
    <cacheField name="[推計データ].[年].[年]" caption="年" numFmtId="0" hierarchy="79" level="1">
      <sharedItems containsSemiMixedTypes="0" containsString="0" containsNumber="1" containsInteger="1" minValue="2020" maxValue="2035" count="4">
        <n v="2020"/>
        <n v="2025"/>
        <n v="2030"/>
        <n v="2035"/>
      </sharedItems>
      <extLst>
        <ext xmlns:x15="http://schemas.microsoft.com/office/spreadsheetml/2010/11/main" uri="{4F2E5C28-24EA-4eb8-9CBF-B6C8F9C3D259}">
          <x15:cachedUniqueNames>
            <x15:cachedUniqueName index="0" name="[推計データ].[年].&amp;[2020]"/>
            <x15:cachedUniqueName index="1" name="[推計データ].[年].&amp;[2025]"/>
            <x15:cachedUniqueName index="2" name="[推計データ].[年].&amp;[2030]"/>
            <x15:cachedUniqueName index="3" name="[推計データ].[年].&amp;[2035]"/>
          </x15:cachedUniqueNames>
        </ext>
      </extLst>
    </cacheField>
    <cacheField name="[推計データ].[年齢区分].[年齢区分]" caption="年齢区分" numFmtId="0" hierarchy="82" level="1">
      <sharedItems count="4">
        <s v="0歳～14歳"/>
        <s v="15歳～64歳"/>
        <s v="65歳～"/>
        <s v="合計"/>
      </sharedItems>
    </cacheField>
    <cacheField name="[Measures].[合計 / 人数 2]" caption="合計 / 人数 2" numFmtId="0" hierarchy="133" level="32767"/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0" memberValueDatatype="130" unbalanced="0"/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2" memberValueDatatype="20" unbalanced="0">
      <fieldsUsage count="2">
        <fieldUsage x="-1"/>
        <fieldUsage x="0"/>
      </fieldsUsage>
    </cacheHierarchy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2" memberValueDatatype="130" unbalanced="0">
      <fieldsUsage count="2">
        <fieldUsage x="-1"/>
        <fieldUsage x="1"/>
      </fieldsUsage>
    </cacheHierarchy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5982.691064004626" backgroundQuery="1" createdVersion="6" refreshedVersion="7" minRefreshableVersion="3" recordCount="0" supportSubquery="1" supportAdvancedDrill="1" xr:uid="{5B2BF4FE-7E63-4D19-AF6C-FA38CAB62395}">
  <cacheSource type="external" connectionId="2"/>
  <cacheFields count="4">
    <cacheField name="[まち協_ブロックマスタ].[表示用].[表示用]" caption="表示用" numFmtId="0" hierarchy="3" level="1">
      <sharedItems count="20">
        <s v="01_仁川"/>
        <s v="02_高司"/>
        <s v="03_良元"/>
        <s v="04_光明"/>
        <s v="05_末成"/>
        <s v="06_西山"/>
        <s v="07_末広"/>
        <s v="08_一小"/>
        <s v="09_逆瀬台"/>
        <s v="10_すみれ"/>
        <s v="11_宝塚"/>
        <s v="12_売布"/>
        <s v="13_小浜"/>
        <s v="14_美座"/>
        <s v="15_安倉"/>
        <s v="16_長尾"/>
        <s v="17_中山台"/>
        <s v="18_山本山手"/>
        <s v="19_ひばり"/>
        <s v="20_西谷"/>
      </sharedItems>
    </cacheField>
    <cacheField name="[Measures].[合計 / 比較用_全市自治会加入率]" caption="合計 / 比較用_全市自治会加入率" numFmtId="0" hierarchy="137" level="32767"/>
    <cacheField name="[Measures].[自治会加入率]" caption="自治会加入率" numFmtId="0" hierarchy="143" level="32767"/>
    <cacheField name="[人口世帯数・保育・介護・自治会加入世帯数].[年].[年]" caption="年" numFmtId="0" hierarchy="31" level="1">
      <sharedItems containsSemiMixedTypes="0" containsNonDate="0" containsString="0"/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0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2" memberValueDatatype="130" unbalanced="0">
      <fieldsUsage count="2">
        <fieldUsage x="-1"/>
        <fieldUsage x="3"/>
      </fieldsUsage>
    </cacheHierarchy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 oneField="1">
      <fieldsUsage count="1">
        <fieldUsage x="2"/>
      </fieldsUsage>
    </cacheHierarchy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15.691752430554" backgroundQuery="1" createdVersion="6" refreshedVersion="7" minRefreshableVersion="3" recordCount="0" supportSubquery="1" supportAdvancedDrill="1" xr:uid="{5172638B-3277-44B0-AAC4-6AEE900D5691}">
  <cacheSource type="external" connectionId="2"/>
  <cacheFields count="6">
    <cacheField name="[まち協_ブロックマスタ].[表示用].[表示用]" caption="表示用" numFmtId="0" hierarchy="3" level="1">
      <sharedItems count="20">
        <s v="01_仁川"/>
        <s v="02_高司"/>
        <s v="03_良元"/>
        <s v="04_光明"/>
        <s v="05_末成"/>
        <s v="06_西山"/>
        <s v="07_末広"/>
        <s v="08_一小"/>
        <s v="09_逆瀬台"/>
        <s v="10_すみれ"/>
        <s v="11_宝塚"/>
        <s v="12_売布"/>
        <s v="13_小浜"/>
        <s v="14_美座"/>
        <s v="15_安倉"/>
        <s v="16_長尾"/>
        <s v="17_中山台"/>
        <s v="18_山本山手"/>
        <s v="19_ひばり"/>
        <s v="20_西谷"/>
      </sharedItems>
    </cacheField>
    <cacheField name="[Measures].[平均 / 高齢化率]" caption="平均 / 高齢化率" numFmtId="0" hierarchy="107" level="32767"/>
    <cacheField name="[Measures].[介護認定率]" caption="介護認定率" numFmtId="0" hierarchy="144" level="32767"/>
    <cacheField name="[Measures].[合計 / 比較用_全市高齢化率]" caption="合計 / 比較用_全市高齢化率" numFmtId="0" hierarchy="135" level="32767"/>
    <cacheField name="[Measures].[合計 / 比較用_全市介護保険認定率]" caption="合計 / 比較用_全市介護保険認定率" numFmtId="0" hierarchy="136" level="32767"/>
    <cacheField name="[人口世帯数・保育・介護・自治会加入世帯数].[年].[年]" caption="年" numFmtId="0" hierarchy="31" level="1">
      <sharedItems containsSemiMixedTypes="0" containsNonDate="0" containsString="0"/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0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2" memberValueDatatype="130" unbalanced="0">
      <fieldsUsage count="2">
        <fieldUsage x="-1"/>
        <fieldUsage x="5"/>
      </fieldsUsage>
    </cacheHierarchy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 oneField="1">
      <fieldsUsage count="1">
        <fieldUsage x="2"/>
      </fieldsUsage>
    </cacheHierarchy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07986113" backgroundQuery="1" createdVersion="6" refreshedVersion="7" minRefreshableVersion="3" recordCount="0" supportSubquery="1" supportAdvancedDrill="1" xr:uid="{BFEC27C8-9510-4151-A74A-716352CAEA8A}">
  <cacheSource type="external" connectionId="2"/>
  <cacheFields count="3">
    <cacheField name="[まち協_ブロックマスタ].[名前].[名前]" caption="名前" numFmtId="0" hierarchy="1" level="1">
      <sharedItems count="1">
        <s v="1_仁川まちづくり協議会"/>
      </sharedItems>
    </cacheField>
    <cacheField name="[まち協_ブロックマスタ].[表示用].[表示用]" caption="表示用" numFmtId="0" hierarchy="3" level="1">
      <sharedItems containsSemiMixedTypes="0" containsNonDate="0" containsString="0"/>
    </cacheField>
    <cacheField name="[まち協_ブロックマスタ].[構成町丁目].[構成町丁目]" caption="構成町丁目" numFmtId="0" hierarchy="5" level="1">
      <sharedItems count="1">
        <s v="大字鹿塩､仁川北１～３丁目､仁川台､仁川団地､仁川うぐいす台､仁川宮西町､仁川月見ガ丘､仁川旭ガ丘､仁川清風台、仁川高台１・２丁目､仁川高丸１～３丁目､鹿塩１・２丁目､新明和町(２番)､大成町(４･５･９～１０番)"/>
      </sharedItems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2" memberValueDatatype="130" unbalanced="0">
      <fieldsUsage count="2">
        <fieldUsage x="-1"/>
        <fieldUsage x="0"/>
      </fieldsUsage>
    </cacheHierarchy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1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2" memberValueDatatype="130" unbalanced="0">
      <fieldsUsage count="2">
        <fieldUsage x="-1"/>
        <fieldUsage x="2"/>
      </fieldsUsage>
    </cacheHierarchy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0" memberValueDatatype="130" unbalanced="0"/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0983796" backgroundQuery="1" createdVersion="6" refreshedVersion="7" minRefreshableVersion="3" recordCount="0" supportSubquery="1" supportAdvancedDrill="1" xr:uid="{AC8E4467-63C0-421B-AD84-AA80B7FF9D66}">
  <cacheSource type="external" connectionId="2"/>
  <cacheFields count="20">
    <cacheField name="[Measures].[合計 / 世帯数]" caption="合計 / 世帯数" numFmtId="0" hierarchy="103" level="32767"/>
    <cacheField name="[まち協_ブロックマスタ].[表示用].[表示用]" caption="表示用" numFmtId="0" hierarchy="3" level="1">
      <sharedItems containsSemiMixedTypes="0" containsNonDate="0" containsString="0"/>
    </cacheField>
    <cacheField name="[Measures].[Sum of 男生産年齢人口（15～64歳）]" caption="Sum of 男生産年齢人口（15～64歳）" numFmtId="0" hierarchy="86" level="32767"/>
    <cacheField name="[Measures].[Sum of 男老年人口（65歳以上）]" caption="Sum of 男老年人口（65歳以上）" numFmtId="0" hierarchy="87" level="32767"/>
    <cacheField name="[Measures].[Sum of 女年少人口（0～14歳）]" caption="Sum of 女年少人口（0～14歳）" numFmtId="0" hierarchy="88" level="32767"/>
    <cacheField name="[Measures].[Sum of 女生産年齢人口（15～64歳）]" caption="Sum of 女生産年齢人口（15～64歳）" numFmtId="0" hierarchy="89" level="32767"/>
    <cacheField name="[Measures].[Sum of 女老年人口（65歳以上）]" caption="Sum of 女老年人口（65歳以上）" numFmtId="0" hierarchy="90" level="32767"/>
    <cacheField name="[Measures].[Sum of 男0-5歳]" caption="Sum of 男0-5歳" numFmtId="0" hierarchy="91" level="32767"/>
    <cacheField name="[Measures].[Sum of 男65-69歳]" caption="Sum of 男65-69歳" numFmtId="0" hierarchy="93" level="32767"/>
    <cacheField name="[Measures].[Sum of 男70-74歳]" caption="Sum of 男70-74歳" numFmtId="0" hierarchy="92" level="32767"/>
    <cacheField name="[Measures].[Sum of 男75歳以上]" caption="Sum of 男75歳以上" numFmtId="0" hierarchy="94" level="32767"/>
    <cacheField name="[Measures].[Sum of 女0-5歳]" caption="Sum of 女0-5歳" numFmtId="0" hierarchy="95" level="32767"/>
    <cacheField name="[Measures].[Sum of 女65-69歳]" caption="Sum of 女65-69歳" numFmtId="0" hierarchy="96" level="32767"/>
    <cacheField name="[Measures].[Sum of 女70-74歳]" caption="Sum of 女70-74歳" numFmtId="0" hierarchy="97" level="32767"/>
    <cacheField name="[Measures].[Sum of 女75歳以上]" caption="Sum of 女75歳以上" numFmtId="0" hierarchy="98" level="32767"/>
    <cacheField name="[Measures].[合計 / 外国人]" caption="合計 / 外国人" numFmtId="0" hierarchy="140" level="32767"/>
    <cacheField name="[人口世帯数・保育・介護・自治会加入世帯数].[年].[年]" caption="年" numFmtId="0" hierarchy="31" level="1">
      <sharedItems containsSemiMixedTypes="0" containsNonDate="0" containsString="0"/>
    </cacheField>
    <cacheField name="[Measures].[合計 / 男年少人口（0～14歳）]" caption="合計 / 男年少人口（0～14歳）" numFmtId="0" hierarchy="139" level="32767"/>
    <cacheField name="[Measures].[Sum of 65歳以上一人世帯]" caption="Sum of 65歳以上一人世帯" numFmtId="0" hierarchy="108" level="32767"/>
    <cacheField name="[Measures].[Sum of 65歳以上夫婦世帯]" caption="Sum of 65歳以上夫婦世帯" numFmtId="0" hierarchy="100" level="32767"/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1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2" memberValueDatatype="130" unbalanced="0">
      <fieldsUsage count="2">
        <fieldUsage x="-1"/>
        <fieldUsage x="16"/>
      </fieldsUsage>
    </cacheHierarchy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 oneField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 oneField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 oneField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 oneField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 oneField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 oneField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 oneField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 oneField="1">
      <fieldsUsage count="1">
        <fieldUsage x="19"/>
      </fieldsUsage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 oneField="1">
      <fieldsUsage count="1">
        <fieldUsage x="18"/>
      </fieldsUsage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 oneField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 oneField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80124" refreshedDate="46043.464311689815" backgroundQuery="1" createdVersion="6" refreshedVersion="7" minRefreshableVersion="3" recordCount="0" supportSubquery="1" supportAdvancedDrill="1" xr:uid="{3C88BEE5-3939-4E44-A408-E0B2F84CD7C1}">
  <cacheSource type="external" connectionId="2"/>
  <cacheFields count="4">
    <cacheField name="[Measures].[合計 / 人口]" caption="合計 / 人口" numFmtId="0" hierarchy="104" level="32767"/>
    <cacheField name="[Measures].[合計 / 世帯数]" caption="合計 / 世帯数" numFmtId="0" hierarchy="103" level="32767"/>
    <cacheField name="[まち協_ブロックマスタ].[表示用].[表示用]" caption="表示用" numFmtId="0" hierarchy="3" level="1">
      <sharedItems containsSemiMixedTypes="0" containsNonDate="0" containsString="0"/>
    </cacheField>
    <cacheField name="[人口世帯数・保育・介護・自治会加入世帯数].[年].[年]" caption="年" numFmtId="0" hierarchy="31" level="1">
      <sharedItems count="6">
        <s v="2020"/>
        <s v="2021"/>
        <s v="2022"/>
        <s v="2023"/>
        <s v="2024"/>
        <s v="2025"/>
      </sharedItems>
    </cacheField>
  </cacheFields>
  <cacheHierarchies count="155">
    <cacheHierarchy uniqueName="[まち協_ブロックマスタ].[番号]" caption="番号" attribute="1" defaultMemberUniqueName="[まち協_ブロックマスタ].[番号].[All]" allUniqueName="[まち協_ブロックマスタ].[番号].[All]" dimensionUniqueName="[まち協_ブロックマスタ]" displayFolder="" count="0" memberValueDatatype="20" unbalanced="0"/>
    <cacheHierarchy uniqueName="[まち協_ブロックマスタ].[名前]" caption="名前" attribute="1" defaultMemberUniqueName="[まち協_ブロックマスタ].[名前].[All]" allUniqueName="[まち協_ブロックマスタ].[名前].[All]" dimensionUniqueName="[まち協_ブロックマスタ]" displayFolder="" count="0" memberValueDatatype="130" unbalanced="0"/>
    <cacheHierarchy uniqueName="[まち協_ブロックマスタ].[愛称・略称]" caption="愛称・略称" attribute="1" defaultMemberUniqueName="[まち協_ブロックマスタ].[愛称・略称].[All]" allUniqueName="[まち協_ブロックマスタ].[愛称・略称].[All]" dimensionUniqueName="[まち協_ブロックマスタ]" displayFolder="" count="0" memberValueDatatype="130" unbalanced="0"/>
    <cacheHierarchy uniqueName="[まち協_ブロックマスタ].[表示用]" caption="表示用" attribute="1" defaultMemberUniqueName="[まち協_ブロックマスタ].[表示用].[All]" allUniqueName="[まち協_ブロックマスタ].[表示用].[All]" dimensionUniqueName="[まち協_ブロックマスタ]" displayFolder="" count="2" memberValueDatatype="130" unbalanced="0">
      <fieldsUsage count="2">
        <fieldUsage x="-1"/>
        <fieldUsage x="2"/>
      </fieldsUsage>
    </cacheHierarchy>
    <cacheHierarchy uniqueName="[まち協_ブロックマスタ].[ブロック番号]" caption="ブロック番号" attribute="1" defaultMemberUniqueName="[まち協_ブロックマスタ].[ブロック番号].[All]" allUniqueName="[まち協_ブロックマスタ].[ブロック番号].[All]" dimensionUniqueName="[まち協_ブロックマスタ]" displayFolder="" count="0" memberValueDatatype="20" unbalanced="0"/>
    <cacheHierarchy uniqueName="[まち協_ブロックマスタ].[構成町丁目]" caption="構成町丁目" attribute="1" defaultMemberUniqueName="[まち協_ブロックマスタ].[構成町丁目].[All]" allUniqueName="[まち協_ブロックマスタ].[構成町丁目].[All]" dimensionUniqueName="[まち協_ブロックマスタ]" displayFolder="" count="0" memberValueDatatype="130" unbalanced="0"/>
    <cacheHierarchy uniqueName="[学校別学級児童生徒数].[略名]" caption="略名" attribute="1" defaultMemberUniqueName="[学校別学級児童生徒数].[略名].[All]" allUniqueName="[学校別学級児童生徒数].[略名].[All]" dimensionUniqueName="[学校別学級児童生徒数]" displayFolder="" count="0" memberValueDatatype="130" unbalanced="0"/>
    <cacheHierarchy uniqueName="[学校別学級児童生徒数].[年]" caption="年" attribute="1" defaultMemberUniqueName="[学校別学級児童生徒数].[年].[All]" allUniqueName="[学校別学級児童生徒数].[年].[All]" dimensionUniqueName="[学校別学級児童生徒数]" displayFolder="" count="0" memberValueDatatype="130" unbalanced="0"/>
    <cacheHierarchy uniqueName="[学校別学級児童生徒数].[児童・生徒数]" caption="児童・生徒数" attribute="1" defaultMemberUniqueName="[学校別学級児童生徒数].[児童・生徒数].[All]" allUniqueName="[学校別学級児童生徒数].[児童・生徒数].[All]" dimensionUniqueName="[学校別学級児童生徒数]" displayFolder="" count="0" memberValueDatatype="20" unbalanced="0"/>
    <cacheHierarchy uniqueName="[学校別学級児童生徒数].[学校区分]" caption="学校区分" attribute="1" defaultMemberUniqueName="[学校別学級児童生徒数].[学校区分].[All]" allUniqueName="[学校別学級児童生徒数].[学校区分].[All]" dimensionUniqueName="[学校別学級児童生徒数]" displayFolder="" count="0" memberValueDatatype="130" unbalanced="0"/>
    <cacheHierarchy uniqueName="[学校別学級児童生徒数].[平均値_児童生徒数_学校区分ごと]" caption="平均値_児童生徒数_学校区分ごと" attribute="1" defaultMemberUniqueName="[学校別学級児童生徒数].[平均値_児童生徒数_学校区分ごと].[All]" allUniqueName="[学校別学級児童生徒数].[平均値_児童生徒数_学校区分ごと].[All]" dimensionUniqueName="[学校別学級児童生徒数]" displayFolder="" count="0" memberValueDatatype="5" unbalanced="0"/>
    <cacheHierarchy uniqueName="[学校別学級児童生徒数].[中央値_児童生徒数_学校区分ごと]" caption="中央値_児童生徒数_学校区分ごと" attribute="1" defaultMemberUniqueName="[学校別学級児童生徒数].[中央値_児童生徒数_学校区分ごと].[All]" allUniqueName="[学校別学級児童生徒数].[中央値_児童生徒数_学校区分ごと].[All]" dimensionUniqueName="[学校別学級児童生徒数]" displayFolder="" count="0" memberValueDatatype="5" unbalanced="0"/>
    <cacheHierarchy uniqueName="[学年別学級児童生徒数].[略名]" caption="略名" attribute="1" defaultMemberUniqueName="[学年別学級児童生徒数].[略名].[All]" allUniqueName="[学年別学級児童生徒数].[略名].[All]" dimensionUniqueName="[学年別学級児童生徒数]" displayFolder="" count="0" memberValueDatatype="130" unbalanced="0"/>
    <cacheHierarchy uniqueName="[学年別学級児童生徒数].[学年]" caption="学年" attribute="1" defaultMemberUniqueName="[学年別学級児童生徒数].[学年].[All]" allUniqueName="[学年別学級児童生徒数].[学年].[All]" dimensionUniqueName="[学年別学級児童生徒数]" displayFolder="" count="0" memberValueDatatype="130" unbalanced="0"/>
    <cacheHierarchy uniqueName="[学年別学級児童生徒数].[学級数]" caption="学級数" attribute="1" defaultMemberUniqueName="[学年別学級児童生徒数].[学級数].[All]" allUniqueName="[学年別学級児童生徒数].[学級数].[All]" dimensionUniqueName="[学年別学級児童生徒数]" displayFolder="" count="0" memberValueDatatype="20" unbalanced="0"/>
    <cacheHierarchy uniqueName="[学年別学級児童生徒数].[児童・生徒数]" caption="児童・生徒数" attribute="1" defaultMemberUniqueName="[学年別学級児童生徒数].[児童・生徒数].[All]" allUniqueName="[学年別学級児童生徒数].[児童・生徒数].[All]" dimensionUniqueName="[学年別学級児童生徒数]" displayFolder="" count="0" memberValueDatatype="20" unbalanced="0"/>
    <cacheHierarchy uniqueName="[学年別学級児童生徒数].[学校名]" caption="学校名" attribute="1" defaultMemberUniqueName="[学年別学級児童生徒数].[学校名].[All]" allUniqueName="[学年別学級児童生徒数].[学校名].[All]" dimensionUniqueName="[学年別学級児童生徒数]" displayFolder="" count="0" memberValueDatatype="130" unbalanced="0"/>
    <cacheHierarchy uniqueName="[学年別学級児童生徒数].[学校区分]" caption="学校区分" attribute="1" defaultMemberUniqueName="[学年別学級児童生徒数].[学校区分].[All]" allUniqueName="[学年別学級児童生徒数].[学校区分].[All]" dimensionUniqueName="[学年別学級児童生徒数]" displayFolder="" count="0" memberValueDatatype="130" unbalanced="0"/>
    <cacheHierarchy uniqueName="[学年別学級児童生徒数].[まち協no]" caption="まち協no" attribute="1" defaultMemberUniqueName="[学年別学級児童生徒数].[まち協no].[All]" allUniqueName="[学年別学級児童生徒数].[まち協no].[All]" dimensionUniqueName="[学年別学級児童生徒数]" displayFolder="" count="0" memberValueDatatype="20" unbalanced="0"/>
    <cacheHierarchy uniqueName="[学年別学級児童生徒数].[まち協名]" caption="まち協名" attribute="1" defaultMemberUniqueName="[学年別学級児童生徒数].[まち協名].[All]" allUniqueName="[学年別学級児童生徒数].[まち協名].[All]" dimensionUniqueName="[学年別学級児童生徒数]" displayFolder="" count="0" memberValueDatatype="130" unbalanced="0"/>
    <cacheHierarchy uniqueName="[学年別学級児童生徒数].[年]" caption="年" attribute="1" defaultMemberUniqueName="[学年別学級児童生徒数].[年].[All]" allUniqueName="[学年別学級児童生徒数].[年].[All]" dimensionUniqueName="[学年別学級児童生徒数]" displayFolder="" count="0" memberValueDatatype="130" unbalanced="0"/>
    <cacheHierarchy uniqueName="[学年別学級児童生徒数].[属性]" caption="属性" attribute="1" defaultMemberUniqueName="[学年別学級児童生徒数].[属性].[All]" allUniqueName="[学年別学級児童生徒数].[属性].[All]" dimensionUniqueName="[学年別学級児童生徒数]" displayFolder="" count="0" memberValueDatatype="130" unbalanced="0"/>
    <cacheHierarchy uniqueName="[自治会名称世帯数].[ID]" caption="ID" attribute="1" defaultMemberUniqueName="[自治会名称世帯数].[ID].[All]" allUniqueName="[自治会名称世帯数].[ID].[All]" dimensionUniqueName="[自治会名称世帯数]" displayFolder="" count="0" memberValueDatatype="20" unbalanced="0"/>
    <cacheHierarchy uniqueName="[自治会名称世帯数].[まち協no]" caption="まち協no" attribute="1" defaultMemberUniqueName="[自治会名称世帯数].[まち協no].[All]" allUniqueName="[自治会名称世帯数].[まち協no].[All]" dimensionUniqueName="[自治会名称世帯数]" displayFolder="" count="0" memberValueDatatype="20" unbalanced="0"/>
    <cacheHierarchy uniqueName="[自治会名称世帯数].[まち協名]" caption="まち協名" attribute="1" defaultMemberUniqueName="[自治会名称世帯数].[まち協名].[All]" allUniqueName="[自治会名称世帯数].[まち協名].[All]" dimensionUniqueName="[自治会名称世帯数]" displayFolder="" count="0" memberValueDatatype="130" unbalanced="0"/>
    <cacheHierarchy uniqueName="[自治会名称世帯数].[略称]" caption="略称" attribute="1" defaultMemberUniqueName="[自治会名称世帯数].[略称].[All]" allUniqueName="[自治会名称世帯数].[略称].[All]" dimensionUniqueName="[自治会名称世帯数]" displayFolder="" count="0" memberValueDatatype="130" unbalanced="0"/>
    <cacheHierarchy uniqueName="[自治会名称世帯数].[自治会名]" caption="自治会名" attribute="1" defaultMemberUniqueName="[自治会名称世帯数].[自治会名].[All]" allUniqueName="[自治会名称世帯数].[自治会名].[All]" dimensionUniqueName="[自治会名称世帯数]" displayFolder="" count="0" memberValueDatatype="130" unbalanced="0"/>
    <cacheHierarchy uniqueName="[自治会名称世帯数].[会員数]" caption="会員数" attribute="1" defaultMemberUniqueName="[自治会名称世帯数].[会員数].[All]" allUniqueName="[自治会名称世帯数].[会員数].[All]" dimensionUniqueName="[自治会名称世帯数]" displayFolder="" count="0" memberValueDatatype="20" unbalanced="0"/>
    <cacheHierarchy uniqueName="[自治会名称世帯数].[複数のまち協bit]" caption="複数のまち協bit" attribute="1" defaultMemberUniqueName="[自治会名称世帯数].[複数のまち協bit].[All]" allUniqueName="[自治会名称世帯数].[複数のまち協bit].[All]" dimensionUniqueName="[自治会名称世帯数]" displayFolder="" count="0" memberValueDatatype="20" unbalanced="0"/>
    <cacheHierarchy uniqueName="[自治会名称世帯数].[年]" caption="年" attribute="1" defaultMemberUniqueName="[自治会名称世帯数].[年].[All]" allUniqueName="[自治会名称世帯数].[年].[All]" dimensionUniqueName="[自治会名称世帯数]" displayFolder="" count="0" memberValueDatatype="130" unbalanced="0"/>
    <cacheHierarchy uniqueName="[人口世帯数・保育・介護・自治会加入世帯数].[まち協no]" caption="まち協no" attribute="1" defaultMemberUniqueName="[人口世帯数・保育・介護・自治会加入世帯数].[まち協no].[All]" allUniqueName="[人口世帯数・保育・介護・自治会加入世帯数].[まち協no].[All]" dimensionUniqueName="[人口世帯数・保育・介護・自治会加入世帯数]" displayFolder="" count="0" memberValueDatatype="20" unbalanced="0"/>
    <cacheHierarchy uniqueName="[人口世帯数・保育・介護・自治会加入世帯数].[年]" caption="年" attribute="1" defaultMemberUniqueName="[人口世帯数・保育・介護・自治会加入世帯数].[年].[All]" allUniqueName="[人口世帯数・保育・介護・自治会加入世帯数].[年].[All]" dimensionUniqueName="[人口世帯数・保育・介護・自治会加入世帯数]" displayFolder="" count="2" memberValueDatatype="130" unbalanced="0">
      <fieldsUsage count="2">
        <fieldUsage x="-1"/>
        <fieldUsage x="3"/>
      </fieldsUsage>
    </cacheHierarchy>
    <cacheHierarchy uniqueName="[人口世帯数・保育・介護・自治会加入世帯数].[世帯数]" caption="世帯数" attribute="1" defaultMemberUniqueName="[人口世帯数・保育・介護・自治会加入世帯数].[世帯数].[All]" allUniqueName="[人口世帯数・保育・介護・自治会加入世帯数].[世帯数].[All]" dimensionUniqueName="[人口世帯数・保育・介護・自治会加入世帯数]" displayFolder="" count="0" memberValueDatatype="20" unbalanced="0"/>
    <cacheHierarchy uniqueName="[人口世帯数・保育・介護・自治会加入世帯数].[人口]" caption="人口" attribute="1" defaultMemberUniqueName="[人口世帯数・保育・介護・自治会加入世帯数].[人口].[All]" allUniqueName="[人口世帯数・保育・介護・自治会加入世帯数].[人口].[All]" dimensionUniqueName="[人口世帯数・保育・介護・自治会加入世帯数]" displayFolder="" count="0" memberValueDatatype="20" unbalanced="0"/>
    <cacheHierarchy uniqueName="[人口世帯数・保育・介護・自治会加入世帯数].[男年少人口（0～14歳）]" caption="男年少人口（0～14歳）" attribute="1" defaultMemberUniqueName="[人口世帯数・保育・介護・自治会加入世帯数].[男年少人口（0～14歳）].[All]" allUniqueName="[人口世帯数・保育・介護・自治会加入世帯数].[男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男生産年齢人口（15～64歳）]" caption="男生産年齢人口（15～64歳）" attribute="1" defaultMemberUniqueName="[人口世帯数・保育・介護・自治会加入世帯数].[男生産年齢人口（15～64歳）].[All]" allUniqueName="[人口世帯数・保育・介護・自治会加入世帯数].[男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男老年人口（65歳以上）]" caption="男老年人口（65歳以上）" attribute="1" defaultMemberUniqueName="[人口世帯数・保育・介護・自治会加入世帯数].[男老年人口（65歳以上）].[All]" allUniqueName="[人口世帯数・保育・介護・自治会加入世帯数].[男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女年少人口（0～14歳）]" caption="女年少人口（0～14歳）" attribute="1" defaultMemberUniqueName="[人口世帯数・保育・介護・自治会加入世帯数].[女年少人口（0～14歳）].[All]" allUniqueName="[人口世帯数・保育・介護・自治会加入世帯数].[女年少人口（0～14歳）].[All]" dimensionUniqueName="[人口世帯数・保育・介護・自治会加入世帯数]" displayFolder="" count="0" memberValueDatatype="20" unbalanced="0"/>
    <cacheHierarchy uniqueName="[人口世帯数・保育・介護・自治会加入世帯数].[女生産年齢人口（15～64歳）]" caption="女生産年齢人口（15～64歳）" attribute="1" defaultMemberUniqueName="[人口世帯数・保育・介護・自治会加入世帯数].[女生産年齢人口（15～64歳）].[All]" allUniqueName="[人口世帯数・保育・介護・自治会加入世帯数].[女生産年齢人口（15～64歳）].[All]" dimensionUniqueName="[人口世帯数・保育・介護・自治会加入世帯数]" displayFolder="" count="0" memberValueDatatype="20" unbalanced="0"/>
    <cacheHierarchy uniqueName="[人口世帯数・保育・介護・自治会加入世帯数].[女老年人口（65歳以上）]" caption="女老年人口（65歳以上）" attribute="1" defaultMemberUniqueName="[人口世帯数・保育・介護・自治会加入世帯数].[女老年人口（65歳以上）].[All]" allUniqueName="[人口世帯数・保育・介護・自治会加入世帯数].[女老年人口（65歳以上）].[All]" dimensionUniqueName="[人口世帯数・保育・介護・自治会加入世帯数]" displayFolder="" count="0" memberValueDatatype="20" unbalanced="0"/>
    <cacheHierarchy uniqueName="[人口世帯数・保育・介護・自治会加入世帯数].[男0-5歳]" caption="男0-5歳" attribute="1" defaultMemberUniqueName="[人口世帯数・保育・介護・自治会加入世帯数].[男0-5歳].[All]" allUniqueName="[人口世帯数・保育・介護・自治会加入世帯数].[男0-5歳].[All]" dimensionUniqueName="[人口世帯数・保育・介護・自治会加入世帯数]" displayFolder="" count="0" memberValueDatatype="20" unbalanced="0"/>
    <cacheHierarchy uniqueName="[人口世帯数・保育・介護・自治会加入世帯数].[男65-69歳]" caption="男65-69歳" attribute="1" defaultMemberUniqueName="[人口世帯数・保育・介護・自治会加入世帯数].[男65-69歳].[All]" allUniqueName="[人口世帯数・保育・介護・自治会加入世帯数].[男65-69歳].[All]" dimensionUniqueName="[人口世帯数・保育・介護・自治会加入世帯数]" displayFolder="" count="0" memberValueDatatype="20" unbalanced="0"/>
    <cacheHierarchy uniqueName="[人口世帯数・保育・介護・自治会加入世帯数].[男70-74歳]" caption="男70-74歳" attribute="1" defaultMemberUniqueName="[人口世帯数・保育・介護・自治会加入世帯数].[男70-74歳].[All]" allUniqueName="[人口世帯数・保育・介護・自治会加入世帯数].[男70-74歳].[All]" dimensionUniqueName="[人口世帯数・保育・介護・自治会加入世帯数]" displayFolder="" count="0" memberValueDatatype="20" unbalanced="0"/>
    <cacheHierarchy uniqueName="[人口世帯数・保育・介護・自治会加入世帯数].[男75歳以上]" caption="男75歳以上" attribute="1" defaultMemberUniqueName="[人口世帯数・保育・介護・自治会加入世帯数].[男75歳以上].[All]" allUniqueName="[人口世帯数・保育・介護・自治会加入世帯数].[男75歳以上].[All]" dimensionUniqueName="[人口世帯数・保育・介護・自治会加入世帯数]" displayFolder="" count="0" memberValueDatatype="20" unbalanced="0"/>
    <cacheHierarchy uniqueName="[人口世帯数・保育・介護・自治会加入世帯数].[女0-5歳]" caption="女0-5歳" attribute="1" defaultMemberUniqueName="[人口世帯数・保育・介護・自治会加入世帯数].[女0-5歳].[All]" allUniqueName="[人口世帯数・保育・介護・自治会加入世帯数].[女0-5歳].[All]" dimensionUniqueName="[人口世帯数・保育・介護・自治会加入世帯数]" displayFolder="" count="0" memberValueDatatype="20" unbalanced="0"/>
    <cacheHierarchy uniqueName="[人口世帯数・保育・介護・自治会加入世帯数].[女65-69歳]" caption="女65-69歳" attribute="1" defaultMemberUniqueName="[人口世帯数・保育・介護・自治会加入世帯数].[女65-69歳].[All]" allUniqueName="[人口世帯数・保育・介護・自治会加入世帯数].[女65-69歳].[All]" dimensionUniqueName="[人口世帯数・保育・介護・自治会加入世帯数]" displayFolder="" count="0" memberValueDatatype="20" unbalanced="0"/>
    <cacheHierarchy uniqueName="[人口世帯数・保育・介護・自治会加入世帯数].[女70-74歳]" caption="女70-74歳" attribute="1" defaultMemberUniqueName="[人口世帯数・保育・介護・自治会加入世帯数].[女70-74歳].[All]" allUniqueName="[人口世帯数・保育・介護・自治会加入世帯数].[女70-74歳].[All]" dimensionUniqueName="[人口世帯数・保育・介護・自治会加入世帯数]" displayFolder="" count="0" memberValueDatatype="20" unbalanced="0"/>
    <cacheHierarchy uniqueName="[人口世帯数・保育・介護・自治会加入世帯数].[女75歳以上]" caption="女75歳以上" attribute="1" defaultMemberUniqueName="[人口世帯数・保育・介護・自治会加入世帯数].[女75歳以上].[All]" allUniqueName="[人口世帯数・保育・介護・自治会加入世帯数].[女75歳以上].[All]" dimensionUniqueName="[人口世帯数・保育・介護・自治会加入世帯数]" displayFolder="" count="0" memberValueDatatype="20" unbalanced="0"/>
    <cacheHierarchy uniqueName="[人口世帯数・保育・介護・自治会加入世帯数].[6歳未満合計]" caption="6歳未満合計" attribute="1" defaultMemberUniqueName="[人口世帯数・保育・介護・自治会加入世帯数].[6歳未満合計].[All]" allUniqueName="[人口世帯数・保育・介護・自治会加入世帯数].[6歳未満合計].[All]" dimensionUniqueName="[人口世帯数・保育・介護・自治会加入世帯数]" displayFolder="" count="0" memberValueDatatype="20" unbalanced="0"/>
    <cacheHierarchy uniqueName="[人口世帯数・保育・介護・自治会加入世帯数].[年少人口合計（0～14歳）]" caption="年少人口合計（0～14歳）" attribute="1" defaultMemberUniqueName="[人口世帯数・保育・介護・自治会加入世帯数].[年少人口合計（0～14歳）].[All]" allUniqueName="[人口世帯数・保育・介護・自治会加入世帯数].[年少人口合計（0～14歳）].[All]" dimensionUniqueName="[人口世帯数・保育・介護・自治会加入世帯数]" displayFolder="" count="0" memberValueDatatype="20" unbalanced="0"/>
    <cacheHierarchy uniqueName="[人口世帯数・保育・介護・自治会加入世帯数].[老年人口合計（65歳以上）]" caption="老年人口合計（65歳以上）" attribute="1" defaultMemberUniqueName="[人口世帯数・保育・介護・自治会加入世帯数].[老年人口合計（65歳以上）].[All]" allUniqueName="[人口世帯数・保育・介護・自治会加入世帯数].[老年人口合計（65歳以上）].[All]" dimensionUniqueName="[人口世帯数・保育・介護・自治会加入世帯数]" displayFolder="" count="0" memberValueDatatype="20" unbalanced="0"/>
    <cacheHierarchy uniqueName="[人口世帯数・保育・介護・自治会加入世帯数].[高齢化率]" caption="高齢化率" attribute="1" defaultMemberUniqueName="[人口世帯数・保育・介護・自治会加入世帯数].[高齢化率].[All]" allUniqueName="[人口世帯数・保育・介護・自治会加入世帯数].[高齢化率].[All]" dimensionUniqueName="[人口世帯数・保育・介護・自治会加入世帯数]" displayFolder="" count="0" memberValueDatatype="5" unbalanced="0"/>
    <cacheHierarchy uniqueName="[人口世帯数・保育・介護・自治会加入世帯数].[65歳以上一人世帯]" caption="65歳以上一人世帯" attribute="1" defaultMemberUniqueName="[人口世帯数・保育・介護・自治会加入世帯数].[65歳以上一人世帯].[All]" allUniqueName="[人口世帯数・保育・介護・自治会加入世帯数].[65歳以上一人世帯].[All]" dimensionUniqueName="[人口世帯数・保育・介護・自治会加入世帯数]" displayFolder="" count="0" memberValueDatatype="20" unbalanced="0"/>
    <cacheHierarchy uniqueName="[人口世帯数・保育・介護・自治会加入世帯数].[65歳以上夫婦世帯]" caption="65歳以上夫婦世帯" attribute="1" defaultMemberUniqueName="[人口世帯数・保育・介護・自治会加入世帯数].[65歳以上夫婦世帯].[All]" allUniqueName="[人口世帯数・保育・介護・自治会加入世帯数].[65歳以上夫婦世帯].[All]" dimensionUniqueName="[人口世帯数・保育・介護・自治会加入世帯数]" displayFolder="" count="0" memberValueDatatype="20" unbalanced="0"/>
    <cacheHierarchy uniqueName="[人口世帯数・保育・介護・自治会加入世帯数].[65歳以上存在世帯]" caption="65歳以上存在世帯" attribute="1" defaultMemberUniqueName="[人口世帯数・保育・介護・自治会加入世帯数].[65歳以上存在世帯].[All]" allUniqueName="[人口世帯数・保育・介護・自治会加入世帯数].[65歳以上存在世帯].[All]" dimensionUniqueName="[人口世帯数・保育・介護・自治会加入世帯数]" displayFolder="" count="0" memberValueDatatype="20" unbalanced="0"/>
    <cacheHierarchy uniqueName="[人口世帯数・保育・介護・自治会加入世帯数].[外国人]" caption="外国人" attribute="1" defaultMemberUniqueName="[人口世帯数・保育・介護・自治会加入世帯数].[外国人].[All]" allUniqueName="[人口世帯数・保育・介護・自治会加入世帯数].[外国人].[All]" dimensionUniqueName="[人口世帯数・保育・介護・自治会加入世帯数]" displayFolder="" count="0" memberValueDatatype="20" unbalanced="0"/>
    <cacheHierarchy uniqueName="[人口世帯数・保育・介護・自治会加入世帯数].[要支援１認定者数]" caption="要支援１認定者数" attribute="1" defaultMemberUniqueName="[人口世帯数・保育・介護・自治会加入世帯数].[要支援１認定者数].[All]" allUniqueName="[人口世帯数・保育・介護・自治会加入世帯数].[要支援１認定者数].[All]" dimensionUniqueName="[人口世帯数・保育・介護・自治会加入世帯数]" displayFolder="" count="0" memberValueDatatype="20" unbalanced="0"/>
    <cacheHierarchy uniqueName="[人口世帯数・保育・介護・自治会加入世帯数].[要支援２認定者数]" caption="要支援２認定者数" attribute="1" defaultMemberUniqueName="[人口世帯数・保育・介護・自治会加入世帯数].[要支援２認定者数].[All]" allUniqueName="[人口世帯数・保育・介護・自治会加入世帯数].[要支援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１認定者数]" caption="要介護１認定者数" attribute="1" defaultMemberUniqueName="[人口世帯数・保育・介護・自治会加入世帯数].[要介護１認定者数].[All]" allUniqueName="[人口世帯数・保育・介護・自治会加入世帯数].[要介護１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２認定者数]" caption="要介護２認定者数" attribute="1" defaultMemberUniqueName="[人口世帯数・保育・介護・自治会加入世帯数].[要介護２認定者数].[All]" allUniqueName="[人口世帯数・保育・介護・自治会加入世帯数].[要介護２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３認定者数]" caption="要介護３認定者数" attribute="1" defaultMemberUniqueName="[人口世帯数・保育・介護・自治会加入世帯数].[要介護３認定者数].[All]" allUniqueName="[人口世帯数・保育・介護・自治会加入世帯数].[要介護３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４認定者数]" caption="要介護４認定者数" attribute="1" defaultMemberUniqueName="[人口世帯数・保育・介護・自治会加入世帯数].[要介護４認定者数].[All]" allUniqueName="[人口世帯数・保育・介護・自治会加入世帯数].[要介護４認定者数].[All]" dimensionUniqueName="[人口世帯数・保育・介護・自治会加入世帯数]" displayFolder="" count="0" memberValueDatatype="20" unbalanced="0"/>
    <cacheHierarchy uniqueName="[人口世帯数・保育・介護・自治会加入世帯数].[要介護５認定者数]" caption="要介護５認定者数" attribute="1" defaultMemberUniqueName="[人口世帯数・保育・介護・自治会加入世帯数].[要介護５認定者数].[All]" allUniqueName="[人口世帯数・保育・介護・自治会加入世帯数].[要介護５認定者数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0歳]" caption="保育施設入所中_0歳" attribute="1" defaultMemberUniqueName="[人口世帯数・保育・介護・自治会加入世帯数].[保育施設入所中_0歳].[All]" allUniqueName="[人口世帯数・保育・介護・自治会加入世帯数].[保育施設入所中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1歳]" caption="保育施設入所中_1歳" attribute="1" defaultMemberUniqueName="[人口世帯数・保育・介護・自治会加入世帯数].[保育施設入所中_1歳].[All]" allUniqueName="[人口世帯数・保育・介護・自治会加入世帯数].[保育施設入所中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2歳]" caption="保育施設入所中_2歳" attribute="1" defaultMemberUniqueName="[人口世帯数・保育・介護・自治会加入世帯数].[保育施設入所中_2歳].[All]" allUniqueName="[人口世帯数・保育・介護・自治会加入世帯数].[保育施設入所中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3歳]" caption="保育施設入所中_3歳" attribute="1" defaultMemberUniqueName="[人口世帯数・保育・介護・自治会加入世帯数].[保育施設入所中_3歳].[All]" allUniqueName="[人口世帯数・保育・介護・自治会加入世帯数].[保育施設入所中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4歳]" caption="保育施設入所中_4歳" attribute="1" defaultMemberUniqueName="[人口世帯数・保育・介護・自治会加入世帯数].[保育施設入所中_4歳].[All]" allUniqueName="[人口世帯数・保育・介護・自治会加入世帯数].[保育施設入所中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中_5歳]" caption="保育施設入所中_5歳" attribute="1" defaultMemberUniqueName="[人口世帯数・保育・介護・自治会加入世帯数].[保育施設入所中_5歳].[All]" allUniqueName="[人口世帯数・保育・介護・自治会加入世帯数].[保育施設入所中_5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0歳]" caption="保育施設入所待ち_0歳" attribute="1" defaultMemberUniqueName="[人口世帯数・保育・介護・自治会加入世帯数].[保育施設入所待ち_0歳].[All]" allUniqueName="[人口世帯数・保育・介護・自治会加入世帯数].[保育施設入所待ち_0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1歳]" caption="保育施設入所待ち_1歳" attribute="1" defaultMemberUniqueName="[人口世帯数・保育・介護・自治会加入世帯数].[保育施設入所待ち_1歳].[All]" allUniqueName="[人口世帯数・保育・介護・自治会加入世帯数].[保育施設入所待ち_1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2歳]" caption="保育施設入所待ち_2歳" attribute="1" defaultMemberUniqueName="[人口世帯数・保育・介護・自治会加入世帯数].[保育施設入所待ち_2歳].[All]" allUniqueName="[人口世帯数・保育・介護・自治会加入世帯数].[保育施設入所待ち_2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3歳]" caption="保育施設入所待ち_3歳" attribute="1" defaultMemberUniqueName="[人口世帯数・保育・介護・自治会加入世帯数].[保育施設入所待ち_3歳].[All]" allUniqueName="[人口世帯数・保育・介護・自治会加入世帯数].[保育施設入所待ち_3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4歳]" caption="保育施設入所待ち_4歳" attribute="1" defaultMemberUniqueName="[人口世帯数・保育・介護・自治会加入世帯数].[保育施設入所待ち_4歳].[All]" allUniqueName="[人口世帯数・保育・介護・自治会加入世帯数].[保育施設入所待ち_4歳].[All]" dimensionUniqueName="[人口世帯数・保育・介護・自治会加入世帯数]" displayFolder="" count="0" memberValueDatatype="20" unbalanced="0"/>
    <cacheHierarchy uniqueName="[人口世帯数・保育・介護・自治会加入世帯数].[保育施設入所待ち_5歳]" caption="保育施設入所待ち_5歳" attribute="1" defaultMemberUniqueName="[人口世帯数・保育・介護・自治会加入世帯数].[保育施設入所待ち_5歳].[All]" allUniqueName="[人口世帯数・保育・介護・自治会加入世帯数].[保育施設入所待ち_5歳].[All]" dimensionUniqueName="[人口世帯数・保育・介護・自治会加入世帯数]" displayFolder="" count="0" memberValueDatatype="20" unbalanced="0"/>
    <cacheHierarchy uniqueName="[人口世帯数・保育・介護・自治会加入世帯数].[自治会加入世帯数]" caption="自治会加入世帯数" attribute="1" defaultMemberUniqueName="[人口世帯数・保育・介護・自治会加入世帯数].[自治会加入世帯数].[All]" allUniqueName="[人口世帯数・保育・介護・自治会加入世帯数].[自治会加入世帯数].[All]" dimensionUniqueName="[人口世帯数・保育・介護・自治会加入世帯数]" displayFolder="" count="0" memberValueDatatype="20" unbalanced="0"/>
    <cacheHierarchy uniqueName="[人口世帯数・保育・介護・自治会加入世帯数].[比較用_全市高齢化率]" caption="比較用_全市高齢化率" attribute="1" defaultMemberUniqueName="[人口世帯数・保育・介護・自治会加入世帯数].[比較用_全市高齢化率].[All]" allUniqueName="[人口世帯数・保育・介護・自治会加入世帯数].[比較用_全市高齢化率].[All]" dimensionUniqueName="[人口世帯数・保育・介護・自治会加入世帯数]" displayFolder="" count="0" memberValueDatatype="5" unbalanced="0"/>
    <cacheHierarchy uniqueName="[人口世帯数・保育・介護・自治会加入世帯数].[比較用_全市介護保険認定率]" caption="比較用_全市介護保険認定率" attribute="1" defaultMemberUniqueName="[人口世帯数・保育・介護・自治会加入世帯数].[比較用_全市介護保険認定率].[All]" allUniqueName="[人口世帯数・保育・介護・自治会加入世帯数].[比較用_全市介護保険認定率].[All]" dimensionUniqueName="[人口世帯数・保育・介護・自治会加入世帯数]" displayFolder="" count="0" memberValueDatatype="5" unbalanced="0"/>
    <cacheHierarchy uniqueName="[人口世帯数・保育・介護・自治会加入世帯数].[比較用_全市自治会加入率]" caption="比較用_全市自治会加入率" attribute="1" defaultMemberUniqueName="[人口世帯数・保育・介護・自治会加入世帯数].[比較用_全市自治会加入率].[All]" allUniqueName="[人口世帯数・保育・介護・自治会加入世帯数].[比較用_全市自治会加入率].[All]" dimensionUniqueName="[人口世帯数・保育・介護・自治会加入世帯数]" displayFolder="" count="0" memberValueDatatype="5" unbalanced="0"/>
    <cacheHierarchy uniqueName="[推計データ].[年]" caption="年" attribute="1" defaultMemberUniqueName="[推計データ].[年].[All]" allUniqueName="[推計データ].[年].[All]" dimensionUniqueName="[推計データ]" displayFolder="" count="0" memberValueDatatype="20" unbalanced="0"/>
    <cacheHierarchy uniqueName="[推計データ].[まち協CD]" caption="まち協CD" attribute="1" defaultMemberUniqueName="[推計データ].[まち協CD].[All]" allUniqueName="[推計データ].[まち協CD].[All]" dimensionUniqueName="[推計データ]" displayFolder="" count="0" memberValueDatatype="20" unbalanced="0"/>
    <cacheHierarchy uniqueName="[推計データ].[年齢区分CD]" caption="年齢区分CD" attribute="1" defaultMemberUniqueName="[推計データ].[年齢区分CD].[All]" allUniqueName="[推計データ].[年齢区分CD].[All]" dimensionUniqueName="[推計データ]" displayFolder="" count="0" memberValueDatatype="20" unbalanced="0"/>
    <cacheHierarchy uniqueName="[推計データ].[年齢区分]" caption="年齢区分" attribute="1" defaultMemberUniqueName="[推計データ].[年齢区分].[All]" allUniqueName="[推計データ].[年齢区分].[All]" dimensionUniqueName="[推計データ]" displayFolder="" count="0" memberValueDatatype="130" unbalanced="0"/>
    <cacheHierarchy uniqueName="[推計データ].[人数]" caption="人数" attribute="1" defaultMemberUniqueName="[推計データ].[人数].[All]" allUniqueName="[推計データ].[人数].[All]" dimensionUniqueName="[推計データ]" displayFolder="" count="0" memberValueDatatype="20" unbalanced="0"/>
    <cacheHierarchy uniqueName="[推計データ].[推計bit]" caption="推計bit" attribute="1" defaultMemberUniqueName="[推計データ].[推計bit].[All]" allUniqueName="[推計データ].[推計bit].[All]" dimensionUniqueName="[推計データ]" displayFolder="" count="0" memberValueDatatype="20" unbalanced="0"/>
    <cacheHierarchy uniqueName="[推計データ].[まち協名]" caption="まち協名" attribute="1" defaultMemberUniqueName="[推計データ].[まち協名].[All]" allUniqueName="[推計データ].[まち協名].[All]" dimensionUniqueName="[推計データ]" displayFolder="" count="0" memberValueDatatype="130" unbalanced="0"/>
    <cacheHierarchy uniqueName="[Measures].[Sum of 男生産年齢人口（15～64歳）]" caption="Sum of 男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 of 男老年人口（65歳以上）]" caption="Sum of 男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 of 女年少人口（0～14歳）]" caption="Sum of 女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女生産年齢人口（15～64歳）]" caption="Sum of 女生産年齢人口（15～6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 of 女老年人口（65歳以上）]" caption="Sum of 女老年人口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 of 男0-5歳]" caption="Sum of 男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男70-74歳]" caption="Sum of 男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 of 男65-69歳]" caption="Sum of 男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 of 男75歳以上]" caption="Sum of 男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女0-5歳]" caption="Sum of 女0-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 of 女65-69歳]" caption="Sum of 女65-69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 of 女70-74歳]" caption="Sum of 女70-7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 of 女75歳以上]" caption="Sum of 女75歳以上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 of 年少人口合計（0～14歳）]" caption="Sum of 年少人口合計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 of 65歳以上夫婦世帯]" caption="Sum of 65歳以上夫婦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um of 65歳以上存在世帯]" caption="Sum of 65歳以上存在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um of 保育施設入所待ち_0歳]" caption="Sum of 保育施設入所待ち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世帯数]" caption="合計 / 世帯数" measure="1" displayFolder="" measureGroup="人口世帯数・保育・介護・自治会加入世帯数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人口]" caption="合計 / 人口" measure="1" displayFolder="" measureGroup="人口世帯数・保育・介護・自治会加入世帯数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老年人口合計（65歳以上）]" caption="合計 / 老年人口合計（65歳以上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高齢化率]" caption="合計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平均 / 高齢化率]" caption="平均 / 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 of 65歳以上一人世帯]" caption="Sum of 65歳以上一人世帯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6歳未満合計]" caption="合計 / 6歳未満合計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保育施設入所中_0歳]" caption="合計 / 保育施設入所中_0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保育施設入所中_1歳]" caption="合計 / 保育施設入所中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保育施設入所中_2歳]" caption="合計 / 保育施設入所中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保育施設入所中_3歳]" caption="合計 / 保育施設入所中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保育施設入所中_4歳]" caption="合計 / 保育施設入所中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保育施設入所中_5歳]" caption="合計 / 保育施設入所中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保育施設入所待ち_1歳]" caption="合計 / 保育施設入所待ち_1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保育施設入所待ち_2歳]" caption="合計 / 保育施設入所待ち_2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合計 / 保育施設入所待ち_3歳]" caption="合計 / 保育施設入所待ち_3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保育施設入所待ち_4歳]" caption="合計 / 保育施設入所待ち_4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保育施設入所待ち_5歳]" caption="合計 / 保育施設入所待ち_5歳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学級数]" caption="合計 / 学級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児童・生徒数]" caption="合計 / 児童・生徒数" measure="1" displayFolder="" measureGroup="学年別学級児童生徒数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児童・生徒数 2]" caption="合計 / 児童・生徒数 2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要支援１認定者数]" caption="合計 / 要支援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要支援２認定者数]" caption="合計 / 要支援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要介護１認定者数]" caption="合計 / 要介護１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要介護２認定者数]" caption="合計 / 要介護２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要介護３認定者数]" caption="合計 / 要介護３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要介護４認定者数]" caption="合計 / 要介護４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要介護５認定者数]" caption="合計 / 要介護５認定者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会員数]" caption="合計 / 会員数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自治会加入世帯数]" caption="合計 / 自治会加入世帯数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合計 / 人数 2]" caption="合計 / 人数 2" measure="1" displayFolder="" measureGroup="推計データ" count="0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カウント / 名前]" caption="カウント / 名前" measure="1" displayFolder="" measureGroup="まち協_ブロックマスタ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合計 / 比較用_全市高齢化率]" caption="合計 / 比較用_全市高齢化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合計 / 比較用_全市介護保険認定率]" caption="合計 / 比較用_全市介護保険認定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合計 / 比較用_全市自治会加入率]" caption="合計 / 比較用_全市自治会加入率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合計 / ID]" caption="合計 / ID" measure="1" displayFolder="" measureGroup="自治会名称世帯数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男年少人口（0～14歳）]" caption="合計 / 男年少人口（0～14歳）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外国人]" caption="合計 / 外国人" measure="1" displayFolder="" measureGroup="人口世帯数・保育・介護・自治会加入世帯数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均値_児童生徒数_学校区分ごと]" caption="合計 / 平均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中央値_児童生徒数_学校区分ごと]" caption="合計 / 中央値_児童生徒数_学校区分ごと" measure="1" displayFolder="" measureGroup="学校別学級児童生徒数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自治会加入率]" caption="自治会加入率" measure="1" displayFolder="" measureGroup="人口世帯数・保育・介護・自治会加入世帯数" count="0"/>
    <cacheHierarchy uniqueName="[Measures].[介護認定率]" caption="介護認定率" measure="1" displayFolder="" measureGroup="人口世帯数・保育・介護・自治会加入世帯数" count="0"/>
    <cacheHierarchy uniqueName="[Measures].[70ｰ74歳合計]" caption="70ｰ74歳合計" measure="1" displayFolder="" measureGroup="人口世帯数・保育・介護・自治会加入世帯数" count="0"/>
    <cacheHierarchy uniqueName="[Measures].[75歳以上合計]" caption="75歳以上合計" measure="1" displayFolder="" measureGroup="人口世帯数・保育・介護・自治会加入世帯数" count="0"/>
    <cacheHierarchy uniqueName="[Measures].[65-69歳]" caption="65-69歳" measure="1" displayFolder="" measureGroup="人口世帯数・保育・介護・自治会加入世帯数" count="0"/>
    <cacheHierarchy uniqueName="[Measures].[__XL_Count まち協_ブロックマスタ]" caption="__XL_Count まち協_ブロックマスタ" measure="1" displayFolder="" measureGroup="まち協_ブロックマスタ" count="0" hidden="1"/>
    <cacheHierarchy uniqueName="[Measures].[__XL_Count 人口世帯数・保育・介護・自治会加入世帯数]" caption="__XL_Count 人口世帯数・保育・介護・自治会加入世帯数" measure="1" displayFolder="" measureGroup="人口世帯数・保育・介護・自治会加入世帯数" count="0" hidden="1"/>
    <cacheHierarchy uniqueName="[Measures].[__XL_Count 学校別学級児童生徒数]" caption="__XL_Count 学校別学級児童生徒数" measure="1" displayFolder="" measureGroup="学校別学級児童生徒数" count="0" hidden="1"/>
    <cacheHierarchy uniqueName="[Measures].[__XL_Count 学年別学級児童生徒数]" caption="__XL_Count 学年別学級児童生徒数" measure="1" displayFolder="" measureGroup="学年別学級児童生徒数" count="0" hidden="1"/>
    <cacheHierarchy uniqueName="[Measures].[__XL_Count 自治会名称世帯数]" caption="__XL_Count 自治会名称世帯数" measure="1" displayFolder="" measureGroup="自治会名称世帯数" count="0" hidden="1"/>
    <cacheHierarchy uniqueName="[Measures].[__XL_Count 推計データ]" caption="__XL_Count 推計データ" measure="1" displayFolder="" measureGroup="推計データ" count="0" hidden="1"/>
    <cacheHierarchy uniqueName="[Measures].[__No measures defined]" caption="__No measures defined" measure="1" displayFolder="" count="0" hidden="1"/>
  </cacheHierarchies>
  <kpis count="0"/>
  <dimensions count="7">
    <dimension measure="1" name="Measures" uniqueName="[Measures]" caption="Measures"/>
    <dimension name="まち協_ブロックマスタ" uniqueName="[まち協_ブロックマスタ]" caption="まち協_ブロックマスタ"/>
    <dimension name="学校別学級児童生徒数" uniqueName="[学校別学級児童生徒数]" caption="学校別学級児童生徒数"/>
    <dimension name="学年別学級児童生徒数" uniqueName="[学年別学級児童生徒数]" caption="学年別学級児童生徒数"/>
    <dimension name="自治会名称世帯数" uniqueName="[自治会名称世帯数]" caption="自治会名称世帯数"/>
    <dimension name="人口世帯数・保育・介護・自治会加入世帯数" uniqueName="[人口世帯数・保育・介護・自治会加入世帯数]" caption="人口世帯数・保育・介護・自治会加入世帯数"/>
    <dimension name="推計データ" uniqueName="[推計データ]" caption="推計データ"/>
  </dimensions>
  <measureGroups count="6">
    <measureGroup name="まち協_ブロックマスタ" caption="まち協_ブロックマスタ"/>
    <measureGroup name="学校別学級児童生徒数" caption="学校別学級児童生徒数"/>
    <measureGroup name="学年別学級児童生徒数" caption="学年別学級児童生徒数"/>
    <measureGroup name="自治会名称世帯数" caption="自治会名称世帯数"/>
    <measureGroup name="人口世帯数・保育・介護・自治会加入世帯数" caption="人口世帯数・保育・介護・自治会加入世帯数"/>
    <measureGroup name="推計データ" caption="推計データ"/>
  </measureGroups>
  <maps count="10">
    <map measureGroup="0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  <map measureGroup="5" dimension="1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FD2834-ADF8-4BE1-97CE-C0D84D0397F7}" name="ピボットテーブル28" cacheId="11" applyNumberFormats="0" applyBorderFormats="0" applyFontFormats="0" applyPatternFormats="0" applyAlignmentFormats="0" applyWidthHeightFormats="1" dataCaption="値" missingCaption="0" tag="a73a6975-61ef-4a0b-babb-57daf3d9bd44" updatedVersion="7" minRefreshableVersion="3" subtotalHiddenItems="1" itemPrintTitles="1" createdVersion="6" indent="0" outline="1" outlineData="1" multipleFieldFilters="0">
  <location ref="I110:N111" firstHeaderRow="0" firstDataRow="1" firstDataCol="0"/>
  <pivotFields count="7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0歳" fld="0" baseField="0" baseItem="1"/>
    <dataField name="1歳" fld="1" baseField="0" baseItem="1"/>
    <dataField name="2歳" fld="2" baseField="0" baseItem="2"/>
    <dataField name="3歳" fld="3" baseField="0" baseItem="3"/>
    <dataField name="4歳" fld="4" baseField="0" baseItem="4"/>
    <dataField name="5歳" fld="5" baseField="0" baseItem="5"/>
  </dataFields>
  <formats count="17">
    <format dxfId="127">
      <pivotArea type="all" dataOnly="0" outline="0" fieldPosition="0"/>
    </format>
    <format dxfId="126">
      <pivotArea outline="0" collapsedLevelsAreSubtotals="1" fieldPosition="0"/>
    </format>
    <format dxfId="12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4">
      <pivotArea type="all" dataOnly="0" outline="0" fieldPosition="0"/>
    </format>
    <format dxfId="12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4">
      <pivotArea type="all" dataOnly="0" outline="0" fieldPosition="0"/>
    </format>
    <format dxfId="113">
      <pivotArea outline="0" collapsedLevelsAreSubtotals="1" fieldPosition="0"/>
    </format>
    <format dxfId="11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0歳"/>
    <pivotHierarchy dragToData="1" caption="1歳"/>
    <pivotHierarchy dragToData="1" caption="2歳"/>
    <pivotHierarchy dragToData="1" caption="3歳"/>
    <pivotHierarchy dragToData="1" caption="4歳"/>
    <pivotHierarchy dragToData="1" caption="5歳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人口世帯数・保育・介護・自治会加入世帯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92E534-F118-471C-9D3D-55A0F29E39B6}" name="中学校別生徒数・平均値・中央値" cacheId="0" applyNumberFormats="0" applyBorderFormats="0" applyFontFormats="0" applyPatternFormats="0" applyAlignmentFormats="0" applyWidthHeightFormats="1" dataCaption="値" tag="0f5fe6ff-e0ef-4e1c-bf95-e92fff0b9cc4" updatedVersion="7" minRefreshableVersion="3" useAutoFormatting="1" subtotalHiddenItems="1" itemPrintTitles="1" createdVersion="6" indent="0" outline="1" outlineData="1" multipleFieldFilters="0" chartFormat="8">
  <location ref="A183:D196" firstHeaderRow="0" firstDataRow="1" firstDataCol="1" rowPageCount="1" colPageCount="1"/>
  <pivotFields count="5">
    <pivotField axis="axisRow" allDrilled="1" subtotalTop="0" showAll="0" defaultSubtotal="0" defaultAttributeDrillState="1">
      <items count="12">
        <item x="3"/>
        <item x="9"/>
        <item x="2"/>
        <item x="11"/>
        <item x="1"/>
        <item x="10"/>
        <item x="0"/>
        <item x="7"/>
        <item x="6"/>
        <item x="4"/>
        <item x="8"/>
        <item x="5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" hier="9" name="[学校別学級児童生徒数].[学校区分].&amp;[中学校]" cap="中学校"/>
  </pageFields>
  <dataFields count="3">
    <dataField name="生徒数（人）" fld="1" baseField="0" baseItem="0"/>
    <dataField name="児童生徒数_平均値（人）" fld="3" baseField="0" baseItem="0"/>
    <dataField name="児童生徒数_中央値（人）" fld="4" baseField="0" baseItem="0"/>
  </dataFields>
  <formats count="6"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dataOnly="0" labelOnly="1" fieldPosition="0">
        <references count="1">
          <reference field="0" count="0"/>
        </references>
      </pivotArea>
    </format>
    <format dxfId="75">
      <pivotArea dataOnly="0" labelOnly="1" grandRow="1" outline="0" fieldPosition="0"/>
    </format>
    <format dxfId="74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9"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5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5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5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7" format="58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7" format="59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7" format="60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7" format="61">
      <pivotArea type="data" outline="0" fieldPosition="0">
        <references count="2">
          <reference field="4294967294" count="1" selected="0">
            <x v="2"/>
          </reference>
          <reference field="0" count="1" selected="0">
            <x v="3"/>
          </reference>
        </references>
      </pivotArea>
    </chartFormat>
    <chartFormat chart="7" format="62">
      <pivotArea type="data" outline="0" fieldPosition="0">
        <references count="2">
          <reference field="4294967294" count="1" selected="0">
            <x v="2"/>
          </reference>
          <reference field="0" count="1" selected="0">
            <x v="4"/>
          </reference>
        </references>
      </pivotArea>
    </chartFormat>
    <chartFormat chart="7" format="63">
      <pivotArea type="data" outline="0" fieldPosition="0">
        <references count="2">
          <reference field="4294967294" count="1" selected="0">
            <x v="2"/>
          </reference>
          <reference field="0" count="1" selected="0">
            <x v="5"/>
          </reference>
        </references>
      </pivotArea>
    </chartFormat>
    <chartFormat chart="7" format="64">
      <pivotArea type="data" outline="0" fieldPosition="0">
        <references count="2">
          <reference field="4294967294" count="1" selected="0">
            <x v="2"/>
          </reference>
          <reference field="0" count="1" selected="0">
            <x v="6"/>
          </reference>
        </references>
      </pivotArea>
    </chartFormat>
    <chartFormat chart="7" format="65">
      <pivotArea type="data" outline="0" fieldPosition="0">
        <references count="2">
          <reference field="4294967294" count="1" selected="0">
            <x v="2"/>
          </reference>
          <reference field="0" count="1" selected="0">
            <x v="7"/>
          </reference>
        </references>
      </pivotArea>
    </chartFormat>
    <chartFormat chart="7" format="66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  <chartFormat chart="7" format="67">
      <pivotArea type="data" outline="0" fieldPosition="0">
        <references count="2">
          <reference field="4294967294" count="1" selected="0">
            <x v="2"/>
          </reference>
          <reference field="0" count="1" selected="0">
            <x v="9"/>
          </reference>
        </references>
      </pivotArea>
    </chartFormat>
    <chartFormat chart="7" format="68">
      <pivotArea type="data" outline="0" fieldPosition="0">
        <references count="2">
          <reference field="4294967294" count="1" selected="0">
            <x v="2"/>
          </reference>
          <reference field="0" count="1" selected="0">
            <x v="10"/>
          </reference>
        </references>
      </pivotArea>
    </chartFormat>
    <chartFormat chart="7" format="69">
      <pivotArea type="data" outline="0" fieldPosition="0">
        <references count="2">
          <reference field="4294967294" count="1" selected="0">
            <x v="2"/>
          </reference>
          <reference field="0" count="1" selected="0">
            <x v="11"/>
          </reference>
        </references>
      </pivotArea>
    </chartFormat>
    <chartFormat chart="7" format="70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7" format="71">
      <pivotArea type="data"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chartFormat>
  </chartFormats>
  <pivotHierarchies count="15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生徒数（人）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児童生徒数_平均値（人）"/>
    <pivotHierarchy dragToData="1" caption="児童生徒数_中央値（人）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学校別学級児童生徒数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91F66C-A975-46DF-91A6-9366BD81AE0C}" name="人口・世帯構成" cacheId="7" applyNumberFormats="0" applyBorderFormats="0" applyFontFormats="0" applyPatternFormats="0" applyAlignmentFormats="0" applyWidthHeightFormats="1" dataCaption="値" tag="984d6813-3963-417c-95b5-76cd46e67856" updatedVersion="7" minRefreshableVersion="3" useAutoFormatting="1" subtotalHiddenItems="1" itemPrintTitles="1" createdVersion="6" indent="0" outline="1" outlineData="1" multipleFieldFilters="0">
  <location ref="A16:R17" firstHeaderRow="0" firstDataRow="1" firstDataCol="0" rowPageCount="1" colPageCount="1"/>
  <pivotFields count="20">
    <pivotField dataField="1" subtotalTop="0" showAll="0" defaultSubtotal="0"/>
    <pivotField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</pivotFields>
  <rowItems count="1">
    <i/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pageFields count="1">
    <pageField fld="16" hier="31" name="[人口世帯数・保育・介護・自治会加入世帯数].[年].&amp;[2025]" cap="2025"/>
  </pageFields>
  <dataFields count="18">
    <dataField name="合計 / 世帯数" fld="0" baseField="0" baseItem="0"/>
    <dataField name="合計 / 男年少人口（0～14歳）" fld="17" baseField="0" baseItem="0"/>
    <dataField name="合計 / 男生産年齢人口（15～64歳）" fld="2" baseField="0" baseItem="0"/>
    <dataField name="合計 / 男老年人口（65歳以上）" fld="3" baseField="0" baseItem="0"/>
    <dataField name="合計 / 女年少人口（0～14歳）" fld="4" baseField="0" baseItem="0"/>
    <dataField name="合計 / 女生産年齢人口（15～64歳）" fld="5" baseField="0" baseItem="0"/>
    <dataField name="合計 / 女老年人口（65歳以上）" fld="6" baseField="0" baseItem="0"/>
    <dataField name="合計 / 男0-5歳" fld="7" baseField="0" baseItem="0"/>
    <dataField name="合計 / 男65-69歳" fld="8" baseField="0" baseItem="0"/>
    <dataField name="合計 / 男70-74歳" fld="9" baseField="0" baseItem="0"/>
    <dataField name="合計 / 男75歳以上" fld="10" baseField="0" baseItem="0"/>
    <dataField name="合計 / 女0-5歳" fld="11" baseField="0" baseItem="0"/>
    <dataField name="合計 / 女65-69歳" fld="12" baseField="0" baseItem="0"/>
    <dataField name="合計 / 女70-74歳" fld="13" baseField="0" baseItem="0"/>
    <dataField name="合計 / 女75歳以上" fld="14" baseField="0" baseItem="0"/>
    <dataField name="合計 / 外国人" fld="15" baseField="0" baseItem="0"/>
    <dataField name="合計 / 65歳以上一人世帯" fld="18" baseField="0" baseItem="0"/>
    <dataField name="合計 / 65歳以上夫婦世帯" fld="19" baseField="0" baseItem="0"/>
  </dataFields>
  <formats count="1">
    <format dxfId="80">
      <pivotArea outline="0" collapsedLevelsAreSubtotals="1" fieldPosition="0"/>
    </format>
  </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人口世帯数・保育・介護・自治会加入世帯数].[年].&amp;[2025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人口世帯数・保育・介護・自治会加入世帯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885926-5F64-48B5-8EB4-09839A0C5350}" name="人口推計・割合（まち協ごと）" cacheId="21" applyNumberFormats="0" applyBorderFormats="0" applyFontFormats="0" applyPatternFormats="0" applyAlignmentFormats="0" applyWidthHeightFormats="1" dataCaption="値" updatedVersion="7" minRefreshableVersion="3" useAutoFormatting="1" subtotalHiddenItems="1" itemPrintTitles="1" createdVersion="6" indent="0" outline="1" outlineData="1" multipleFieldFilters="0" chartFormat="11">
  <location ref="A77:E83" firstHeaderRow="1" firstDataRow="2" firstDataCol="1"/>
  <pivotFields count="4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Col" allDrilled="1" subtotalTop="0" showAll="0" dataSourceSort="1" defaultSubtotal="0" defaultAttributeDrillState="1">
      <items count="3">
        <item s="1" x="0"/>
        <item s="1" x="1"/>
        <item s="1" x="2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合計 / 人数" fld="2" showDataAs="percentOfRow" baseField="0" baseItem="1" numFmtId="10"/>
  </dataFields>
  <formats count="4">
    <format dxfId="84">
      <pivotArea collapsedLevelsAreSubtotals="1" fieldPosition="0">
        <references count="1">
          <reference field="0" count="0"/>
        </references>
      </pivotArea>
    </format>
    <format dxfId="83">
      <pivotArea grandRow="1" outline="0" collapsedLevelsAreSubtotals="1" fieldPosition="0"/>
    </format>
    <format dxfId="82">
      <pivotArea outline="0" collapsedLevelsAreSubtotals="1" fieldPosition="0"/>
    </format>
    <format dxfId="81">
      <pivotArea outline="0" fieldPosition="0">
        <references count="1">
          <reference field="4294967294" count="1">
            <x v="0"/>
          </reference>
        </references>
      </pivotArea>
    </format>
  </formats>
  <chartFormats count="15"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7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0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0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0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79"/>
  </rowHierarchiesUsage>
  <colHierarchiesUsage count="1">
    <colHierarchyUsage hierarchyUsage="8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推計データ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4C4ACC-FF36-407F-BEA0-0E992CF861DF}" name="要介護・要支援認定者数" cacheId="17" dataOnRows="1" applyNumberFormats="0" applyBorderFormats="0" applyFontFormats="0" applyPatternFormats="0" applyAlignmentFormats="0" applyWidthHeightFormats="1" dataCaption="認定者数" tag="15a1da14-37a3-4340-ba8c-b96a0159a118" updatedVersion="7" minRefreshableVersion="3" useAutoFormatting="1" subtotalHiddenItems="1" itemPrintTitles="1" createdVersion="6" indent="0" outline="1" outlineData="1" multipleFieldFilters="0" chartFormat="7">
  <location ref="A220:B227" firstHeaderRow="1" firstDataRow="1" firstDataCol="1"/>
  <pivotFields count="8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Fields count="1">
    <field x="-2"/>
  </rowFields>
  <row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rowItems>
  <colItems count="1">
    <i/>
  </colItems>
  <dataFields count="7">
    <dataField name="要支援１" fld="0" baseField="0" baseItem="893370677"/>
    <dataField name="要支援２" fld="1" baseField="0" baseItem="893370677"/>
    <dataField name="要介護１" fld="2" baseField="0" baseItem="893370677"/>
    <dataField name="要介護２" fld="3" baseField="0" baseItem="893370677"/>
    <dataField name="要介護３" fld="4" baseField="0" baseItem="893370677"/>
    <dataField name="要介護４" fld="5" baseField="0" baseItem="893370677"/>
    <dataField name="要介護５" fld="6" baseField="0" baseItem="893370677"/>
  </dataFields>
  <chartFormats count="1">
    <chartFormat chart="6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要支援１"/>
    <pivotHierarchy dragToData="1" caption="要支援２"/>
    <pivotHierarchy dragToData="1" caption="要介護１"/>
    <pivotHierarchy dragToData="1" caption="要介護２"/>
    <pivotHierarchy dragToData="1" caption="要介護３"/>
    <pivotHierarchy dragToData="1" caption="要介護４"/>
    <pivotHierarchy dragToData="1" caption="要介護５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-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人口世帯数・保育・介護・自治会加入世帯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D5E2B7-1C18-4F1C-9846-7F1904243C14}" name="自治会名称・加入世帯数" cacheId="18" applyNumberFormats="0" applyBorderFormats="0" applyFontFormats="0" applyPatternFormats="0" applyAlignmentFormats="0" applyWidthHeightFormats="1" dataCaption="値" tag="f3a82323-192b-460f-8124-2324eb027d40" updatedVersion="7" minRefreshableVersion="3" useAutoFormatting="1" subtotalHiddenItems="1" rowGrandTotals="0" colGrandTotals="0" itemPrintTitles="1" createdVersion="6" indent="0" compact="0" compactData="0" multipleFieldFilters="0">
  <location ref="A277:C290" firstHeaderRow="1" firstDataRow="1" firstDataCol="2"/>
  <pivotFields count="4">
    <pivotField axis="axisRow" compact="0" allDrilled="1" outline="0" subtotalTop="0" showAll="0" dataSourceSort="1" defaultSubtotal="0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ubtotalTop="0" showAll="0" defaultSubtotal="0"/>
    <pivotField compact="0" allDrilled="1" outline="0" subtotalTop="0" showAll="0" dataSourceSort="1" defaultSubtotal="0" defaultAttributeDrillState="1"/>
    <pivotField axis="axisRow" compact="0" allDrilled="1" outline="0" subtotalTop="0" showAll="0" sortType="ascending" defaultSubtotal="0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</pivotFields>
  <rowFields count="2">
    <field x="3"/>
    <field x="0"/>
  </rowFields>
  <rowItems count="13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</rowItems>
  <colItems count="1">
    <i/>
  </colItems>
  <dataFields count="1">
    <dataField name="合計 / 会員数" fld="1" baseField="0" baseItem="0"/>
  </dataField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2"/>
    <rowHierarchyUsage hierarchyUsage="2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自治会名称世帯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29F7ED-E1A9-416D-B501-6291A72EF8EB}" name="小学校別児童数・平均値・中央値" cacheId="1" applyNumberFormats="0" applyBorderFormats="0" applyFontFormats="0" applyPatternFormats="0" applyAlignmentFormats="0" applyWidthHeightFormats="1" dataCaption="値" tag="fa4e1018-57a1-40fb-8aa6-bf523b863750" updatedVersion="7" minRefreshableVersion="3" useAutoFormatting="1" subtotalHiddenItems="1" itemPrintTitles="1" createdVersion="6" indent="0" compact="0" compactData="0" multipleFieldFilters="0" chartFormat="5">
  <location ref="A149:D173" firstHeaderRow="0" firstDataRow="1" firstDataCol="1" rowPageCount="1" colPageCount="1"/>
  <pivotFields count="5">
    <pivotField axis="axisRow" compact="0" allDrilled="1" outline="0" subtotalTop="0" showAll="0" defaultSubtotal="0" defaultAttributeDrillState="1">
      <items count="23">
        <item x="9"/>
        <item x="6"/>
        <item x="22"/>
        <item x="5"/>
        <item x="21"/>
        <item x="10"/>
        <item x="20"/>
        <item x="19"/>
        <item x="4"/>
        <item x="0"/>
        <item x="18"/>
        <item x="16"/>
        <item x="8"/>
        <item x="17"/>
        <item x="1"/>
        <item x="2"/>
        <item x="13"/>
        <item x="3"/>
        <item x="15"/>
        <item x="12"/>
        <item x="7"/>
        <item x="14"/>
        <item x="11"/>
      </items>
    </pivotField>
    <pivotField dataField="1" compact="0" outline="0" subtotalTop="0" showAll="0" defaultSubtotal="0"/>
    <pivotField axis="axisPage"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" hier="9" name="[学校別学級児童生徒数].[学校区分].&amp;[小学校]" cap="小学校"/>
  </pageFields>
  <dataFields count="3">
    <dataField name="児童数（人）" fld="1" baseField="0" baseItem="0"/>
    <dataField name="児童生徒数_平均値（人）" fld="3" baseField="0" baseItem="0"/>
    <dataField name="児童生徒数_中央値（人）" fld="4" baseField="0" baseItem="0"/>
  </dataFields>
  <formats count="6">
    <format dxfId="90">
      <pivotArea type="all" dataOnly="0" outline="0" fieldPosition="0"/>
    </format>
    <format dxfId="89">
      <pivotArea outline="0" collapsedLevelsAreSubtotals="1" fieldPosition="0"/>
    </format>
    <format dxfId="88">
      <pivotArea field="0" type="button" dataOnly="0" labelOnly="1" outline="0" axis="axisRow" fieldPosition="0"/>
    </format>
    <format dxfId="87">
      <pivotArea dataOnly="0" labelOnly="1" fieldPosition="0">
        <references count="1">
          <reference field="0" count="0"/>
        </references>
      </pivotArea>
    </format>
    <format dxfId="86">
      <pivotArea dataOnly="0" labelOnly="1" grandRow="1" outline="0" fieldPosition="0"/>
    </format>
    <format dxfId="8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28">
    <chartFormat chart="4" format="5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5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57">
      <pivotArea type="data" outline="0" fieldPosition="0">
        <references count="2">
          <reference field="4294967294" count="1" selected="0">
            <x v="1"/>
          </reference>
          <reference field="0" count="1" selected="0">
            <x v="22"/>
          </reference>
        </references>
      </pivotArea>
    </chartFormat>
    <chartFormat chart="4" format="5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59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4" format="60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4" format="61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4" format="62">
      <pivotArea type="data" outline="0" fieldPosition="0">
        <references count="2">
          <reference field="4294967294" count="1" selected="0">
            <x v="2"/>
          </reference>
          <reference field="0" count="1" selected="0">
            <x v="3"/>
          </reference>
        </references>
      </pivotArea>
    </chartFormat>
    <chartFormat chart="4" format="63">
      <pivotArea type="data" outline="0" fieldPosition="0">
        <references count="2">
          <reference field="4294967294" count="1" selected="0">
            <x v="2"/>
          </reference>
          <reference field="0" count="1" selected="0">
            <x v="4"/>
          </reference>
        </references>
      </pivotArea>
    </chartFormat>
    <chartFormat chart="4" format="64">
      <pivotArea type="data" outline="0" fieldPosition="0">
        <references count="2">
          <reference field="4294967294" count="1" selected="0">
            <x v="2"/>
          </reference>
          <reference field="0" count="1" selected="0">
            <x v="5"/>
          </reference>
        </references>
      </pivotArea>
    </chartFormat>
    <chartFormat chart="4" format="65">
      <pivotArea type="data" outline="0" fieldPosition="0">
        <references count="2">
          <reference field="4294967294" count="1" selected="0">
            <x v="2"/>
          </reference>
          <reference field="0" count="1" selected="0">
            <x v="6"/>
          </reference>
        </references>
      </pivotArea>
    </chartFormat>
    <chartFormat chart="4" format="66">
      <pivotArea type="data" outline="0" fieldPosition="0">
        <references count="2">
          <reference field="4294967294" count="1" selected="0">
            <x v="2"/>
          </reference>
          <reference field="0" count="1" selected="0">
            <x v="7"/>
          </reference>
        </references>
      </pivotArea>
    </chartFormat>
    <chartFormat chart="4" format="67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  <chartFormat chart="4" format="68">
      <pivotArea type="data" outline="0" fieldPosition="0">
        <references count="2">
          <reference field="4294967294" count="1" selected="0">
            <x v="2"/>
          </reference>
          <reference field="0" count="1" selected="0">
            <x v="9"/>
          </reference>
        </references>
      </pivotArea>
    </chartFormat>
    <chartFormat chart="4" format="69">
      <pivotArea type="data" outline="0" fieldPosition="0">
        <references count="2">
          <reference field="4294967294" count="1" selected="0">
            <x v="2"/>
          </reference>
          <reference field="0" count="1" selected="0">
            <x v="10"/>
          </reference>
        </references>
      </pivotArea>
    </chartFormat>
    <chartFormat chart="4" format="70">
      <pivotArea type="data" outline="0" fieldPosition="0">
        <references count="2">
          <reference field="4294967294" count="1" selected="0">
            <x v="2"/>
          </reference>
          <reference field="0" count="1" selected="0">
            <x v="11"/>
          </reference>
        </references>
      </pivotArea>
    </chartFormat>
    <chartFormat chart="4" format="71">
      <pivotArea type="data" outline="0" fieldPosition="0">
        <references count="2">
          <reference field="4294967294" count="1" selected="0">
            <x v="2"/>
          </reference>
          <reference field="0" count="1" selected="0">
            <x v="12"/>
          </reference>
        </references>
      </pivotArea>
    </chartFormat>
    <chartFormat chart="4" format="72">
      <pivotArea type="data" outline="0" fieldPosition="0">
        <references count="2">
          <reference field="4294967294" count="1" selected="0">
            <x v="2"/>
          </reference>
          <reference field="0" count="1" selected="0">
            <x v="13"/>
          </reference>
        </references>
      </pivotArea>
    </chartFormat>
    <chartFormat chart="4" format="73">
      <pivotArea type="data" outline="0" fieldPosition="0">
        <references count="2">
          <reference field="4294967294" count="1" selected="0">
            <x v="2"/>
          </reference>
          <reference field="0" count="1" selected="0">
            <x v="14"/>
          </reference>
        </references>
      </pivotArea>
    </chartFormat>
    <chartFormat chart="4" format="74">
      <pivotArea type="data" outline="0" fieldPosition="0">
        <references count="2">
          <reference field="4294967294" count="1" selected="0">
            <x v="2"/>
          </reference>
          <reference field="0" count="1" selected="0">
            <x v="15"/>
          </reference>
        </references>
      </pivotArea>
    </chartFormat>
    <chartFormat chart="4" format="75">
      <pivotArea type="data" outline="0" fieldPosition="0">
        <references count="2">
          <reference field="4294967294" count="1" selected="0">
            <x v="2"/>
          </reference>
          <reference field="0" count="1" selected="0">
            <x v="16"/>
          </reference>
        </references>
      </pivotArea>
    </chartFormat>
    <chartFormat chart="4" format="76">
      <pivotArea type="data" outline="0" fieldPosition="0">
        <references count="2">
          <reference field="4294967294" count="1" selected="0">
            <x v="2"/>
          </reference>
          <reference field="0" count="1" selected="0">
            <x v="17"/>
          </reference>
        </references>
      </pivotArea>
    </chartFormat>
    <chartFormat chart="4" format="77">
      <pivotArea type="data" outline="0" fieldPosition="0">
        <references count="2">
          <reference field="4294967294" count="1" selected="0">
            <x v="2"/>
          </reference>
          <reference field="0" count="1" selected="0">
            <x v="18"/>
          </reference>
        </references>
      </pivotArea>
    </chartFormat>
    <chartFormat chart="4" format="78">
      <pivotArea type="data" outline="0" fieldPosition="0">
        <references count="2">
          <reference field="4294967294" count="1" selected="0">
            <x v="2"/>
          </reference>
          <reference field="0" count="1" selected="0">
            <x v="19"/>
          </reference>
        </references>
      </pivotArea>
    </chartFormat>
    <chartFormat chart="4" format="79">
      <pivotArea type="data" outline="0" fieldPosition="0">
        <references count="2">
          <reference field="4294967294" count="1" selected="0">
            <x v="2"/>
          </reference>
          <reference field="0" count="1" selected="0">
            <x v="20"/>
          </reference>
        </references>
      </pivotArea>
    </chartFormat>
    <chartFormat chart="4" format="80">
      <pivotArea type="data" outline="0" fieldPosition="0">
        <references count="2">
          <reference field="4294967294" count="1" selected="0">
            <x v="2"/>
          </reference>
          <reference field="0" count="1" selected="0">
            <x v="21"/>
          </reference>
        </references>
      </pivotArea>
    </chartFormat>
    <chartFormat chart="4" format="81">
      <pivotArea type="data" outline="0" fieldPosition="0">
        <references count="2">
          <reference field="4294967294" count="1" selected="0">
            <x v="2"/>
          </reference>
          <reference field="0" count="1" selected="0">
            <x v="22"/>
          </reference>
        </references>
      </pivotArea>
    </chartFormat>
    <chartFormat chart="4" format="82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</chartFormats>
  <pivotHierarchies count="15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児童数（人）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児童生徒数_平均値（人）"/>
    <pivotHierarchy dragToData="1" caption="児童生徒数_中央値（人）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学校別学級児童生徒数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F1FBFF-219E-4830-AF58-D61933766FBB}" name="高齢者人口の推移" cacheId="16" applyNumberFormats="0" applyBorderFormats="0" applyFontFormats="0" applyPatternFormats="0" applyAlignmentFormats="0" applyWidthHeightFormats="1" dataCaption="値" tag="56876e08-88b3-4789-a39f-0891b75f8e95" updatedVersion="7" minRefreshableVersion="3" useAutoFormatting="1" subtotalHiddenItems="1" itemPrintTitles="1" createdVersion="6" indent="0" outline="1" outlineData="1" multipleFieldFilters="0" chartFormat="3">
  <location ref="A206:F213" firstHeaderRow="0" firstDataRow="1" firstDataCol="1"/>
  <pivotFields count="7">
    <pivotField dataField="1" subtotalTop="0" showAll="0" defaultSubtotal="0"/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7">
        <item s="1" x="0"/>
        <item s="1" x="1"/>
        <item s="1" x="2"/>
        <item s="1" x="3"/>
        <item s="1" x="4"/>
        <item s="1" x="5"/>
        <item x="6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高齢化率（%）" fld="0" subtotal="average" baseField="0" baseItem="0"/>
    <dataField name="65-69歳（人）" fld="6" subtotal="count" baseField="3" baseItem="0"/>
    <dataField name="70-74歳（人）" fld="4" subtotal="count" baseField="3" baseItem="0"/>
    <dataField name="75歳以上（人）" fld="5" subtotal="count" baseField="3" baseItem="0"/>
    <dataField name="65歳以上合計" fld="2" baseField="3" baseItem="0" numFmtId="38"/>
  </dataFields>
  <formats count="2">
    <format dxfId="92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91">
      <pivotArea collapsedLevelsAreSubtotals="1" fieldPosition="0">
        <references count="2">
          <reference field="4294967294" count="1" selected="0">
            <x v="0"/>
          </reference>
          <reference field="3" count="0"/>
        </references>
      </pivotArea>
    </format>
  </formats>
  <chartFormats count="12">
    <chartFormat chart="2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9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2" format="2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24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2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6">
      <pivotArea type="data" outline="0" fieldPosition="0">
        <references count="2">
          <reference field="4294967294" count="1" selected="0">
            <x v="4"/>
          </reference>
          <reference field="3" count="1" selected="0">
            <x v="6"/>
          </reference>
        </references>
      </pivotArea>
    </chartFormat>
    <chartFormat chart="2" format="27">
      <pivotArea type="data" outline="0" fieldPosition="0">
        <references count="2">
          <reference field="4294967294" count="1" selected="0">
            <x v="4"/>
          </reference>
          <reference field="3" count="1" selected="0">
            <x v="0"/>
          </reference>
        </references>
      </pivotArea>
    </chartFormat>
    <chartFormat chart="2" format="28">
      <pivotArea type="data" outline="0" fieldPosition="0">
        <references count="2">
          <reference field="4294967294" count="1" selected="0">
            <x v="4"/>
          </reference>
          <reference field="3" count="1" selected="0">
            <x v="1"/>
          </reference>
        </references>
      </pivotArea>
    </chartFormat>
    <chartFormat chart="2" format="29">
      <pivotArea type="data" outline="0" fieldPosition="0">
        <references count="2">
          <reference field="4294967294" count="1" selected="0">
            <x v="4"/>
          </reference>
          <reference field="3" count="1" selected="0">
            <x v="2"/>
          </reference>
        </references>
      </pivotArea>
    </chartFormat>
    <chartFormat chart="2" format="30">
      <pivotArea type="data" outline="0" fieldPosition="0">
        <references count="2">
          <reference field="4294967294" count="1" selected="0">
            <x v="4"/>
          </reference>
          <reference field="3" count="1" selected="0">
            <x v="3"/>
          </reference>
        </references>
      </pivotArea>
    </chartFormat>
    <chartFormat chart="2" format="31">
      <pivotArea type="data" outline="0" fieldPosition="0">
        <references count="2">
          <reference field="4294967294" count="1" selected="0">
            <x v="4"/>
          </reference>
          <reference field="3" count="1" selected="0">
            <x v="4"/>
          </reference>
        </references>
      </pivotArea>
    </chartFormat>
    <chartFormat chart="2" format="32">
      <pivotArea type="data" outline="0" fieldPosition="0">
        <references count="2">
          <reference field="4294967294" count="1" selected="0">
            <x v="4"/>
          </reference>
          <reference field="3" count="1" selected="0">
            <x v="5"/>
          </reference>
        </references>
      </pivotArea>
    </chartFormat>
  </chart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65歳以上合計"/>
    <pivotHierarchy dragToData="1"/>
    <pivotHierarchy dragToData="1" caption="高齢化率（%）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 caption="70-74歳（人）"/>
    <pivotHierarchy dragToRow="0" dragToCol="0" dragToPage="0" dragToData="1" caption="75歳以上（人）"/>
    <pivotHierarchy dragToRow="0" dragToCol="0" dragToPage="0" dragToData="1" caption="65-69歳（人）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人口世帯数・保育・介護・自治会加入世帯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4B1FB9-C39D-4C8B-902C-DB68EC388214}" name="まち協ごとの高齢化率と認定者数" cacheId="5" applyNumberFormats="0" applyBorderFormats="0" applyFontFormats="0" applyPatternFormats="0" applyAlignmentFormats="0" applyWidthHeightFormats="1" dataCaption="値" tag="f88cc544-741e-49a2-8651-47b95e33ba3a" updatedVersion="7" minRefreshableVersion="3" useAutoFormatting="1" subtotalHiddenItems="1" rowGrandTotals="0" colGrandTotals="0" itemPrintTitles="1" createdVersion="6" indent="0" outline="1" outlineData="1" multipleFieldFilters="0" chartFormat="3">
  <location ref="A238:E258" firstHeaderRow="0" firstDataRow="1" firstDataCol="1" rowPageCount="1" colPageCount="1"/>
  <pivotFields count="6"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31" name="[人口世帯数・保育・介護・自治会加入世帯数].[年].&amp;[2025]" cap="2025"/>
  </pageFields>
  <dataFields count="4">
    <dataField name="高齢化率" fld="1" subtotal="average" baseField="0" baseItem="0"/>
    <dataField fld="2" subtotal="count" baseField="0" baseItem="0" numFmtId="10"/>
    <dataField name="合計 / 比較用_全市高齢化率" fld="3" baseField="0" baseItem="0"/>
    <dataField name="合計 / 比較用_全市介護保険認定率" fld="4" baseField="0" baseItem="0"/>
  </dataFields>
  <formats count="4">
    <format dxfId="96">
      <pivotArea outline="0" collapsedLevelsAreSubtotals="1" fieldPosition="0"/>
    </format>
    <format dxfId="95">
      <pivotArea collapsedLevelsAreSubtotals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94">
      <pivotArea field="0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93">
      <pivotArea outline="0" fieldPosition="0">
        <references count="1">
          <reference field="4294967294" count="1">
            <x v="1"/>
          </reference>
        </references>
      </pivotArea>
    </format>
  </formats>
  <chartFormats count="9">
    <chartFormat chart="2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3"/>
          </reference>
          <reference field="0" count="1" selected="0">
            <x v="1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3"/>
          </reference>
          <reference field="0" count="1" selected="0">
            <x v="8"/>
          </reference>
        </references>
      </pivotArea>
    </chartFormat>
  </chartFormats>
  <pivotHierarchies count="15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人口世帯数・保育・介護・自治会加入世帯数].[年].&amp;[2025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高齢化率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人口世帯数・保育・介護・自治会加入世帯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E697DC-B76C-4F4E-B605-CEEF0BCFB305}" name="近年の高齢者人口、世帯数、高齢化率の推移" cacheId="9" applyNumberFormats="0" applyBorderFormats="0" applyFontFormats="0" applyPatternFormats="0" applyAlignmentFormats="0" applyWidthHeightFormats="1" dataCaption="値" tag="8bea28fb-7458-4589-898f-1903ca7140ee" updatedVersion="7" minRefreshableVersion="3" useAutoFormatting="1" subtotalHiddenItems="1" itemPrintTitles="1" createdVersion="6" indent="0" outline="1" outlineData="1" multipleFieldFilters="0" chartFormat="4">
  <location ref="A44:D51" firstHeaderRow="0" firstDataRow="1" firstDataCol="1"/>
  <pivotFields count="5">
    <pivotField dataField="1" subtotalTop="0" showAll="0" defaultSubtotal="0"/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ubtotalTop="0" showAll="0" defaultSubtota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65歳以上人口（人）" fld="0" baseField="0" baseItem="0" numFmtId="38"/>
    <dataField name="高齢化率（%）" fld="2" subtotal="average" baseField="0" baseItem="0" numFmtId="10"/>
    <dataField name="65歳以上一人世帯（世帯）" fld="4" baseField="3" baseItem="0" numFmtId="38"/>
  </dataFields>
  <formats count="3">
    <format dxfId="9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9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9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chartFormats count="3">
    <chartFormat chart="3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65歳以上人口（人）"/>
    <pivotHierarchy dragToData="1" caption="高齢化率（%）"/>
    <pivotHierarchy dragToData="1" caption="高齢化率（%）"/>
    <pivotHierarchy dragToData="1" caption="65歳以上一人世帯（世帯）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人口世帯数・保育・介護・自治会加入世帯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BA8964-1E6A-4972-8EA7-D0CE08C32962}" name="人口推計・人数（全市・スライサー接続なし）" cacheId="3" applyNumberFormats="0" applyBorderFormats="0" applyFontFormats="0" applyPatternFormats="0" applyAlignmentFormats="0" applyWidthHeightFormats="1" dataCaption="値" updatedVersion="7" minRefreshableVersion="3" useAutoFormatting="1" subtotalHiddenItems="1" colGrandTotals="0" itemPrintTitles="1" createdVersion="6" indent="0" outline="1" outlineData="1" multipleFieldFilters="0" chartFormat="7">
  <location ref="A94:E100" firstHeaderRow="1" firstDataRow="2" firstDataCol="1"/>
  <pivotFields count="3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Col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dataFields count="1">
    <dataField name="合計 / 人数" fld="2" baseField="0" baseItem="0" numFmtId="38"/>
  </dataFields>
  <formats count="4">
    <format dxfId="103">
      <pivotArea collapsedLevelsAreSubtotals="1" fieldPosition="0">
        <references count="1">
          <reference field="0" count="0"/>
        </references>
      </pivotArea>
    </format>
    <format dxfId="102">
      <pivotArea grandRow="1" outline="0" collapsedLevelsAreSubtotals="1" fieldPosition="0"/>
    </format>
    <format dxfId="101">
      <pivotArea outline="0" fieldPosition="0">
        <references count="1">
          <reference field="4294967294" count="1">
            <x v="0"/>
          </reference>
        </references>
      </pivotArea>
    </format>
    <format dxfId="100">
      <pivotArea outline="0" collapsedLevelsAreSubtotals="1" fieldPosition="0"/>
    </format>
  </formats>
  <chartFormats count="7">
    <chartFormat chart="6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Hierarchies count="15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79"/>
  </rowHierarchiesUsage>
  <colHierarchiesUsage count="1">
    <colHierarchyUsage hierarchyUsage="8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推計デー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AC2E9C-E57D-4ABC-9F76-EA6C82E95655}" name="ピボットテーブル35" cacheId="15" applyNumberFormats="0" applyBorderFormats="0" applyFontFormats="0" applyPatternFormats="0" applyAlignmentFormats="0" applyWidthHeightFormats="1" dataCaption="値" tag="e2f613de-fa02-4d00-a416-e62f50526246" updatedVersion="7" minRefreshableVersion="3" subtotalHiddenItems="1" colGrandTotals="0" itemPrintTitles="1" createdVersion="6" indent="0" outline="1" outlineData="1" multipleFieldFilters="0" rowHeaderCaption="学年等" colHeaderCaption="">
  <location ref="H138:J145" firstHeaderRow="1" firstDataRow="3" firstDataCol="1" rowPageCount="1" colPageCount="1"/>
  <pivotFields count="6">
    <pivotField axis="axisCol" allDrilled="1" subtotalTop="0" showAll="0" dataSourceSort="1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2">
    <field x="0"/>
    <field x="-2"/>
  </colFields>
  <colItems count="2">
    <i>
      <x/>
      <x/>
    </i>
    <i r="1" i="1">
      <x v="1"/>
    </i>
  </colItems>
  <pageFields count="1">
    <pageField fld="4" hier="17" name="[学年別学級児童生徒数].[学校区分].&amp;[中学校]" cap="中学校"/>
  </pageFields>
  <dataFields count="2">
    <dataField name="学級数" fld="1" baseField="3" baseItem="0"/>
    <dataField name="生徒数（人）" fld="2" baseField="3" baseItem="0"/>
  </dataFields>
  <formats count="81">
    <format dxfId="208">
      <pivotArea type="all" dataOnly="0" outline="0" fieldPosition="0"/>
    </format>
    <format dxfId="207">
      <pivotArea outline="0" collapsedLevelsAreSubtotals="1" fieldPosition="0"/>
    </format>
    <format dxfId="206">
      <pivotArea field="3" type="button" dataOnly="0" labelOnly="1" outline="0" axis="axisRow" fieldPosition="0"/>
    </format>
    <format dxfId="205">
      <pivotArea dataOnly="0" labelOnly="1" fieldPosition="0">
        <references count="1">
          <reference field="3" count="0"/>
        </references>
      </pivotArea>
    </format>
    <format dxfId="204">
      <pivotArea dataOnly="0" labelOnly="1" grandRow="1" outline="0" fieldPosition="0"/>
    </format>
    <format dxfId="203">
      <pivotArea dataOnly="0" labelOnly="1" fieldPosition="0">
        <references count="1">
          <reference field="0" count="0"/>
        </references>
      </pivotArea>
    </format>
    <format dxfId="20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2"/>
          </reference>
        </references>
      </pivotArea>
    </format>
    <format dxfId="20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9"/>
          </reference>
        </references>
      </pivotArea>
    </format>
    <format dxfId="20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0"/>
          </reference>
        </references>
      </pivotArea>
    </format>
    <format dxfId="19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19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3"/>
          </reference>
        </references>
      </pivotArea>
    </format>
    <format dxfId="19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8"/>
          </reference>
        </references>
      </pivotArea>
    </format>
    <format dxfId="19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4"/>
          </reference>
        </references>
      </pivotArea>
    </format>
    <format dxfId="19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5"/>
          </reference>
        </references>
      </pivotArea>
    </format>
    <format dxfId="19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6"/>
          </reference>
        </references>
      </pivotArea>
    </format>
    <format dxfId="19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7"/>
          </reference>
        </references>
      </pivotArea>
    </format>
    <format dxfId="19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8"/>
          </reference>
        </references>
      </pivotArea>
    </format>
    <format dxfId="19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9"/>
          </reference>
        </references>
      </pivotArea>
    </format>
    <format dxfId="19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0"/>
          </reference>
        </references>
      </pivotArea>
    </format>
    <format dxfId="18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18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1"/>
          </reference>
        </references>
      </pivotArea>
    </format>
    <format dxfId="18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6"/>
          </reference>
        </references>
      </pivotArea>
    </format>
    <format dxfId="18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2"/>
          </reference>
        </references>
      </pivotArea>
    </format>
    <format dxfId="18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3"/>
          </reference>
        </references>
      </pivotArea>
    </format>
    <format dxfId="18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4"/>
          </reference>
        </references>
      </pivotArea>
    </format>
    <format dxfId="18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5"/>
          </reference>
        </references>
      </pivotArea>
    </format>
    <format dxfId="18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6"/>
          </reference>
        </references>
      </pivotArea>
    </format>
    <format dxfId="18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1"/>
          </reference>
        </references>
      </pivotArea>
    </format>
    <format dxfId="18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7"/>
          </reference>
        </references>
      </pivotArea>
    </format>
    <format dxfId="179">
      <pivotArea outline="0" collapsedLevelsAreSubtotals="1" fieldPosition="0"/>
    </format>
    <format dxfId="178">
      <pivotArea outline="0" collapsedLevelsAreSubtotals="1" fieldPosition="0"/>
    </format>
    <format dxfId="177">
      <pivotArea field="3" type="button" dataOnly="0" labelOnly="1" outline="0" axis="axisRow" fieldPosition="0"/>
    </format>
    <format dxfId="176">
      <pivotArea dataOnly="0" labelOnly="1" fieldPosition="0">
        <references count="1">
          <reference field="3" count="0"/>
        </references>
      </pivotArea>
    </format>
    <format dxfId="175">
      <pivotArea dataOnly="0" labelOnly="1" grandRow="1" outline="0" fieldPosition="0"/>
    </format>
    <format dxfId="17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17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17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6"/>
          </reference>
        </references>
      </pivotArea>
    </format>
    <format dxfId="17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7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16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type="origin" dataOnly="0" labelOnly="1" outline="0" fieldPosition="0"/>
    </format>
    <format dxfId="165">
      <pivotArea field="0" type="button" dataOnly="0" labelOnly="1" outline="0" axis="axisCol" fieldPosition="0"/>
    </format>
    <format dxfId="164">
      <pivotArea field="-2" type="button" dataOnly="0" labelOnly="1" outline="0" axis="axisCol" fieldPosition="1"/>
    </format>
    <format dxfId="163">
      <pivotArea type="topRight" dataOnly="0" labelOnly="1" outline="0" fieldPosition="0"/>
    </format>
    <format dxfId="162">
      <pivotArea field="3" type="button" dataOnly="0" labelOnly="1" outline="0" axis="axisRow" fieldPosition="0"/>
    </format>
    <format dxfId="161">
      <pivotArea dataOnly="0" labelOnly="1" fieldPosition="0">
        <references count="1">
          <reference field="3" count="0"/>
        </references>
      </pivotArea>
    </format>
    <format dxfId="160">
      <pivotArea dataOnly="0" labelOnly="1" grandRow="1" outline="0" fieldPosition="0"/>
    </format>
    <format dxfId="159">
      <pivotArea dataOnly="0" labelOnly="1" fieldPosition="0">
        <references count="1">
          <reference field="0" count="3">
            <x v="1"/>
            <x v="2"/>
            <x v="3"/>
          </reference>
        </references>
      </pivotArea>
    </format>
    <format dxfId="15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5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15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type="origin" dataOnly="0" labelOnly="1" outline="0" fieldPosition="0"/>
    </format>
    <format dxfId="152">
      <pivotArea field="0" type="button" dataOnly="0" labelOnly="1" outline="0" axis="axisCol" fieldPosition="0"/>
    </format>
    <format dxfId="151">
      <pivotArea field="-2" type="button" dataOnly="0" labelOnly="1" outline="0" axis="axisCol" fieldPosition="1"/>
    </format>
    <format dxfId="150">
      <pivotArea type="topRight" dataOnly="0" labelOnly="1" outline="0" fieldPosition="0"/>
    </format>
    <format dxfId="149">
      <pivotArea field="3" type="button" dataOnly="0" labelOnly="1" outline="0" axis="axisRow" fieldPosition="0"/>
    </format>
    <format dxfId="148">
      <pivotArea dataOnly="0" labelOnly="1" fieldPosition="0">
        <references count="1">
          <reference field="3" count="0"/>
        </references>
      </pivotArea>
    </format>
    <format dxfId="147">
      <pivotArea dataOnly="0" labelOnly="1" grandRow="1" outline="0" fieldPosition="0"/>
    </format>
    <format dxfId="146">
      <pivotArea dataOnly="0" labelOnly="1" fieldPosition="0">
        <references count="1">
          <reference field="0" count="3">
            <x v="1"/>
            <x v="2"/>
            <x v="3"/>
          </reference>
        </references>
      </pivotArea>
    </format>
    <format dxfId="14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4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14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42">
      <pivotArea dataOnly="0" labelOnly="1" fieldPosition="0">
        <references count="1">
          <reference field="3" count="1">
            <x v="3"/>
          </reference>
        </references>
      </pivotArea>
    </format>
    <format dxfId="141">
      <pivotArea outline="0" collapsedLevelsAreSubtotals="1" fieldPosition="0"/>
    </format>
    <format dxfId="140">
      <pivotArea field="3" type="button" dataOnly="0" labelOnly="1" outline="0" axis="axisRow" fieldPosition="0"/>
    </format>
    <format dxfId="139">
      <pivotArea dataOnly="0" labelOnly="1" fieldPosition="0">
        <references count="1">
          <reference field="3" count="0"/>
        </references>
      </pivotArea>
    </format>
    <format dxfId="138">
      <pivotArea dataOnly="0" labelOnly="1" grandRow="1" outline="0" fieldPosition="0"/>
    </format>
    <format dxfId="13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3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13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34">
      <pivotArea outline="0" collapsedLevelsAreSubtotals="1" fieldPosition="0"/>
    </format>
    <format dxfId="133">
      <pivotArea field="3" type="button" dataOnly="0" labelOnly="1" outline="0" axis="axisRow" fieldPosition="0"/>
    </format>
    <format dxfId="132">
      <pivotArea dataOnly="0" labelOnly="1" fieldPosition="0">
        <references count="1">
          <reference field="3" count="0"/>
        </references>
      </pivotArea>
    </format>
    <format dxfId="131">
      <pivotArea dataOnly="0" labelOnly="1" grandRow="1" outline="0" fieldPosition="0"/>
    </format>
    <format dxfId="13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2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12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</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学級数"/>
    <pivotHierarchy dragToData="1" caption="生徒数（人）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2">
    <colHierarchyUsage hierarchyUsage="16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学年別学級児童生徒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A512A7-C93A-47CC-85AC-0FE4B3706758}" name="近年の人口、世帯数の推移" cacheId="8" applyNumberFormats="0" applyBorderFormats="0" applyFontFormats="0" applyPatternFormats="0" applyAlignmentFormats="0" applyWidthHeightFormats="1" dataCaption="値" tag="aa4cbce6-076f-4b51-b546-5c1a91a27884" updatedVersion="7" minRefreshableVersion="3" useAutoFormatting="1" subtotalHiddenItems="1" itemPrintTitles="1" createdVersion="6" indent="0" outline="1" outlineData="1" multipleFieldFilters="0" chartFormat="15">
  <location ref="A27:C34" firstHeaderRow="0" firstDataRow="1" firstDataCol="1"/>
  <pivotFields count="4"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人口（人）" fld="0" baseField="0" baseItem="0"/>
    <dataField name="世帯数（世帯）" fld="1" baseField="0" baseItem="0"/>
  </dataFields>
  <formats count="2">
    <format dxfId="105">
      <pivotArea collapsedLevelsAreSubtotals="1" fieldPosition="0">
        <references count="1">
          <reference field="3" count="0"/>
        </references>
      </pivotArea>
    </format>
    <format dxfId="104">
      <pivotArea dataOnly="0" labelOnly="1" fieldPosition="0">
        <references count="1">
          <reference field="3" count="0"/>
        </references>
      </pivotArea>
    </format>
  </formats>
  <chartFormats count="6">
    <chartFormat chart="9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世帯数（世帯）"/>
    <pivotHierarchy dragToData="1" caption="人口（人）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人口世帯数・保育・介護・自治会加入世帯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1303A2-0142-43CD-A346-81B62E06F2F1}" name="人口推計・人数（まち協ごと）" cacheId="20" applyNumberFormats="0" applyBorderFormats="0" applyFontFormats="0" applyPatternFormats="0" applyAlignmentFormats="0" applyWidthHeightFormats="1" dataCaption="値" updatedVersion="7" minRefreshableVersion="3" useAutoFormatting="1" subtotalHiddenItems="1" colGrandTotals="0" itemPrintTitles="1" createdVersion="6" indent="0" outline="1" outlineData="1" multipleFieldFilters="0" chartFormat="8">
  <location ref="A64:E70" firstHeaderRow="1" firstDataRow="2" firstDataCol="1"/>
  <pivotFields count="4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Col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dataFields count="1">
    <dataField name="合計 / 人数" fld="2" baseField="0" baseItem="1" numFmtId="38"/>
  </dataFields>
  <formats count="4">
    <format dxfId="109">
      <pivotArea collapsedLevelsAreSubtotals="1" fieldPosition="0">
        <references count="1">
          <reference field="0" count="0"/>
        </references>
      </pivotArea>
    </format>
    <format dxfId="108">
      <pivotArea grandRow="1" outline="0" collapsedLevelsAreSubtotals="1" fieldPosition="0"/>
    </format>
    <format dxfId="107">
      <pivotArea outline="0" fieldPosition="0">
        <references count="1">
          <reference field="4294967294" count="1">
            <x v="0"/>
          </reference>
        </references>
      </pivotArea>
    </format>
    <format dxfId="106">
      <pivotArea outline="0" collapsedLevelsAreSubtotals="1" fieldPosition="0"/>
    </format>
  </formats>
  <chartFormats count="10"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79"/>
  </rowHierarchiesUsage>
  <colHierarchiesUsage count="1">
    <colHierarchyUsage hierarchyUsage="8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推計データ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DE9CEC-3020-4865-8DC9-AB4A56109E22}" name="自治会加入世帯数" cacheId="19" applyNumberFormats="0" applyBorderFormats="0" applyFontFormats="0" applyPatternFormats="0" applyAlignmentFormats="0" applyWidthHeightFormats="1" dataCaption="値" tag="fb162549-cb1a-4557-af33-f99307ed837c" updatedVersion="7" minRefreshableVersion="3" useAutoFormatting="1" subtotalHiddenItems="1" itemPrintTitles="1" createdVersion="6" indent="0" outline="1" outlineData="1" multipleFieldFilters="0">
  <location ref="A268:A269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合計 / 自治会加入世帯数" fld="0" baseField="0" baseItem="0" numFmtId="38"/>
  </dataFields>
  <formats count="1">
    <format dxfId="110">
      <pivotArea outline="0" collapsedLevelsAreSubtotals="1" fieldPosition="0"/>
    </format>
  </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人口世帯数・保育・介護・自治会加入世帯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1117EA-90D2-479D-B9E5-52B7BA3ED545}" name="ピボットテーブル31" cacheId="14" applyNumberFormats="0" applyBorderFormats="0" applyFontFormats="0" applyPatternFormats="0" applyAlignmentFormats="0" applyWidthHeightFormats="1" dataCaption="値" tag="7b87b519-abd3-4ce6-9f58-4098124dfb24" updatedVersion="7" minRefreshableVersion="3" subtotalHiddenItems="1" colGrandTotals="0" itemPrintTitles="1" createdVersion="6" indent="0" outline="1" outlineData="1" multipleFieldFilters="0" rowHeaderCaption="学年等" colHeaderCaption="">
  <location ref="A138:C148" firstHeaderRow="1" firstDataRow="3" firstDataCol="1" rowPageCount="1" colPageCount="1"/>
  <pivotFields count="6">
    <pivotField axis="axisCol" allDrilled="1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dataField="1" showAll="0" defaultSubtotal="0"/>
    <pivotField dataField="1" showAll="0" defaultSubtotal="0"/>
    <pivotField axis="axisRow" allDrilled="1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axis="axisPage" allDrilled="1" showAll="0" dataSourceSort="1" defaultSubtotal="0" defaultAttributeDrillState="1"/>
    <pivotField allDrilled="1" showAll="0" dataSourceSort="1" defaultSubtotal="0" defaultAttributeDrillState="1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0"/>
    <field x="-2"/>
  </colFields>
  <colItems count="2">
    <i>
      <x/>
      <x/>
    </i>
    <i r="1" i="1">
      <x v="1"/>
    </i>
  </colItems>
  <pageFields count="1">
    <pageField fld="4" hier="17" name="[学年別学級児童生徒数].[学校区分].&amp;[小学校]" cap="小学校"/>
  </pageFields>
  <dataFields count="2">
    <dataField name="学級数" fld="1" baseField="3" baseItem="0"/>
    <dataField name="児童数（人）" fld="2" baseField="3" baseItem="0"/>
  </dataFields>
  <formats count="78">
    <format dxfId="286">
      <pivotArea type="all" dataOnly="0" outline="0" fieldPosition="0"/>
    </format>
    <format dxfId="285">
      <pivotArea outline="0" collapsedLevelsAreSubtotals="1" fieldPosition="0"/>
    </format>
    <format dxfId="284">
      <pivotArea field="3" type="button" dataOnly="0" labelOnly="1" outline="0" axis="axisRow" fieldPosition="0"/>
    </format>
    <format dxfId="283">
      <pivotArea dataOnly="0" labelOnly="1" fieldPosition="0">
        <references count="1">
          <reference field="3" count="0"/>
        </references>
      </pivotArea>
    </format>
    <format dxfId="282">
      <pivotArea dataOnly="0" labelOnly="1" grandRow="1" outline="0" fieldPosition="0"/>
    </format>
    <format dxfId="281">
      <pivotArea dataOnly="0" labelOnly="1" fieldPosition="0">
        <references count="1">
          <reference field="0" count="0"/>
        </references>
      </pivotArea>
    </format>
    <format dxfId="28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5"/>
          </reference>
        </references>
      </pivotArea>
    </format>
    <format dxfId="27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0"/>
          </reference>
        </references>
      </pivotArea>
    </format>
    <format dxfId="27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1"/>
          </reference>
        </references>
      </pivotArea>
    </format>
    <format dxfId="27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7"/>
          </reference>
        </references>
      </pivotArea>
    </format>
    <format dxfId="27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6"/>
          </reference>
        </references>
      </pivotArea>
    </format>
    <format dxfId="27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1"/>
          </reference>
        </references>
      </pivotArea>
    </format>
    <format dxfId="27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27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27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27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27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9"/>
          </reference>
        </references>
      </pivotArea>
    </format>
    <format dxfId="26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26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6"/>
          </reference>
        </references>
      </pivotArea>
    </format>
    <format dxfId="26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8"/>
          </reference>
        </references>
      </pivotArea>
    </format>
    <format dxfId="26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26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9"/>
          </reference>
        </references>
      </pivotArea>
    </format>
    <format dxfId="26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3"/>
          </reference>
        </references>
      </pivotArea>
    </format>
    <format dxfId="26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2"/>
          </reference>
        </references>
      </pivotArea>
    </format>
    <format dxfId="26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4"/>
          </reference>
        </references>
      </pivotArea>
    </format>
    <format dxfId="26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7"/>
          </reference>
        </references>
      </pivotArea>
    </format>
    <format dxfId="26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8"/>
          </reference>
        </references>
      </pivotArea>
    </format>
    <format dxfId="25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0"/>
          </reference>
        </references>
      </pivotArea>
    </format>
    <format dxfId="258">
      <pivotArea outline="0" collapsedLevelsAreSubtotals="1" fieldPosition="0"/>
    </format>
    <format dxfId="257">
      <pivotArea outline="0" collapsedLevelsAreSubtotals="1" fieldPosition="0"/>
    </format>
    <format dxfId="256">
      <pivotArea field="3" type="button" dataOnly="0" labelOnly="1" outline="0" axis="axisRow" fieldPosition="0"/>
    </format>
    <format dxfId="255">
      <pivotArea dataOnly="0" labelOnly="1" fieldPosition="0">
        <references count="1">
          <reference field="3" count="0"/>
        </references>
      </pivotArea>
    </format>
    <format dxfId="254">
      <pivotArea dataOnly="0" labelOnly="1" grandRow="1" outline="0" fieldPosition="0"/>
    </format>
    <format dxfId="25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7"/>
          </reference>
        </references>
      </pivotArea>
    </format>
    <format dxfId="25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8"/>
          </reference>
        </references>
      </pivotArea>
    </format>
    <format dxfId="25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9"/>
          </reference>
        </references>
      </pivotArea>
    </format>
    <format dxfId="250">
      <pivotArea outline="0" collapsedLevelsAreSubtotals="1" fieldPosition="0"/>
    </format>
    <format dxfId="249">
      <pivotArea field="3" type="button" dataOnly="0" labelOnly="1" outline="0" axis="axisRow" fieldPosition="0"/>
    </format>
    <format dxfId="248">
      <pivotArea dataOnly="0" labelOnly="1" fieldPosition="0">
        <references count="1">
          <reference field="3" count="0"/>
        </references>
      </pivotArea>
    </format>
    <format dxfId="247">
      <pivotArea dataOnly="0" labelOnly="1" grandRow="1" outline="0" fieldPosition="0"/>
    </format>
    <format dxfId="24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7"/>
          </reference>
        </references>
      </pivotArea>
    </format>
    <format dxfId="245">
      <pivotArea type="all" dataOnly="0" outline="0" fieldPosition="0"/>
    </format>
    <format dxfId="244">
      <pivotArea outline="0" collapsedLevelsAreSubtotals="1" fieldPosition="0"/>
    </format>
    <format dxfId="243">
      <pivotArea type="origin" dataOnly="0" labelOnly="1" outline="0" fieldPosition="0"/>
    </format>
    <format dxfId="242">
      <pivotArea field="0" type="button" dataOnly="0" labelOnly="1" outline="0" axis="axisCol" fieldPosition="0"/>
    </format>
    <format dxfId="241">
      <pivotArea field="-2" type="button" dataOnly="0" labelOnly="1" outline="0" axis="axisCol" fieldPosition="1"/>
    </format>
    <format dxfId="240">
      <pivotArea type="topRight" dataOnly="0" labelOnly="1" outline="0" fieldPosition="0"/>
    </format>
    <format dxfId="239">
      <pivotArea field="3" type="button" dataOnly="0" labelOnly="1" outline="0" axis="axisRow" fieldPosition="0"/>
    </format>
    <format dxfId="238">
      <pivotArea dataOnly="0" labelOnly="1" fieldPosition="0">
        <references count="1">
          <reference field="3" count="0"/>
        </references>
      </pivotArea>
    </format>
    <format dxfId="237">
      <pivotArea dataOnly="0" labelOnly="1" grandRow="1" outline="0" fieldPosition="0"/>
    </format>
    <format dxfId="236">
      <pivotArea dataOnly="0" labelOnly="1" fieldPosition="0">
        <references count="1">
          <reference field="0" count="3">
            <x v="7"/>
            <x v="8"/>
            <x v="9"/>
          </reference>
        </references>
      </pivotArea>
    </format>
    <format dxfId="23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7"/>
          </reference>
        </references>
      </pivotArea>
    </format>
    <format dxfId="23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8"/>
          </reference>
        </references>
      </pivotArea>
    </format>
    <format dxfId="23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9"/>
          </reference>
        </references>
      </pivotArea>
    </format>
    <format dxfId="232">
      <pivotArea type="all" dataOnly="0" outline="0" fieldPosition="0"/>
    </format>
    <format dxfId="231">
      <pivotArea outline="0" collapsedLevelsAreSubtotals="1" fieldPosition="0"/>
    </format>
    <format dxfId="230">
      <pivotArea type="origin" dataOnly="0" labelOnly="1" outline="0" fieldPosition="0"/>
    </format>
    <format dxfId="229">
      <pivotArea field="0" type="button" dataOnly="0" labelOnly="1" outline="0" axis="axisCol" fieldPosition="0"/>
    </format>
    <format dxfId="228">
      <pivotArea field="-2" type="button" dataOnly="0" labelOnly="1" outline="0" axis="axisCol" fieldPosition="1"/>
    </format>
    <format dxfId="227">
      <pivotArea type="topRight" dataOnly="0" labelOnly="1" outline="0" fieldPosition="0"/>
    </format>
    <format dxfId="226">
      <pivotArea field="3" type="button" dataOnly="0" labelOnly="1" outline="0" axis="axisRow" fieldPosition="0"/>
    </format>
    <format dxfId="225">
      <pivotArea dataOnly="0" labelOnly="1" fieldPosition="0">
        <references count="1">
          <reference field="3" count="0"/>
        </references>
      </pivotArea>
    </format>
    <format dxfId="224">
      <pivotArea dataOnly="0" labelOnly="1" grandRow="1" outline="0" fieldPosition="0"/>
    </format>
    <format dxfId="223">
      <pivotArea dataOnly="0" labelOnly="1" fieldPosition="0">
        <references count="1">
          <reference field="0" count="3">
            <x v="7"/>
            <x v="8"/>
            <x v="9"/>
          </reference>
        </references>
      </pivotArea>
    </format>
    <format dxfId="22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7"/>
          </reference>
        </references>
      </pivotArea>
    </format>
    <format dxfId="22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8"/>
          </reference>
        </references>
      </pivotArea>
    </format>
    <format dxfId="22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9"/>
          </reference>
        </references>
      </pivotArea>
    </format>
    <format dxfId="219">
      <pivotArea dataOnly="0" labelOnly="1" fieldPosition="0">
        <references count="1">
          <reference field="3" count="1">
            <x v="6"/>
          </reference>
        </references>
      </pivotArea>
    </format>
    <format dxfId="218">
      <pivotArea outline="0" collapsedLevelsAreSubtotals="1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format>
    <format dxfId="217">
      <pivotArea type="topRight" dataOnly="0" labelOnly="1" outline="0" offset="D1" fieldPosition="0"/>
    </format>
    <format dxfId="216">
      <pivotArea dataOnly="0" labelOnly="1" offset="IV256" fieldPosition="0">
        <references count="1">
          <reference field="0" count="1">
            <x v="9"/>
          </reference>
        </references>
      </pivotArea>
    </format>
    <format dxfId="215">
      <pivotArea outline="0" collapsedLevelsAreSubtotals="1" fieldPosition="0"/>
    </format>
    <format dxfId="214">
      <pivotArea field="3" type="button" dataOnly="0" labelOnly="1" outline="0" axis="axisRow" fieldPosition="0"/>
    </format>
    <format dxfId="213">
      <pivotArea dataOnly="0" labelOnly="1" fieldPosition="0">
        <references count="1">
          <reference field="3" count="0"/>
        </references>
      </pivotArea>
    </format>
    <format dxfId="212">
      <pivotArea dataOnly="0" labelOnly="1" grandRow="1" outline="0" fieldPosition="0"/>
    </format>
    <format dxfId="21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7"/>
          </reference>
        </references>
      </pivotArea>
    </format>
    <format dxfId="21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8"/>
          </reference>
        </references>
      </pivotArea>
    </format>
    <format dxfId="20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9"/>
          </reference>
        </references>
      </pivotArea>
    </format>
  </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学級数"/>
    <pivotHierarchy dragToData="1" caption="児童数（人）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2">
    <colHierarchyUsage hierarchyUsage="16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学年別学級児童生徒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A1425B-8325-474E-BF26-2457A756F189}" name="ピボットテーブル30" cacheId="12" applyNumberFormats="0" applyBorderFormats="0" applyFontFormats="0" applyPatternFormats="0" applyAlignmentFormats="0" applyWidthHeightFormats="1" dataCaption="値" tag="8f37b89a-3764-4670-9c3a-ef280318cd62" updatedVersion="7" minRefreshableVersion="3" subtotalHiddenItems="1" colGrandTotals="0" itemPrintTitles="1" createdVersion="6" indent="0" outline="1" outlineData="1" multipleFieldFilters="0" rowHeaderCaption="" colHeaderCaption="">
  <location ref="G121:I127" firstHeaderRow="1" firstDataRow="3" firstDataCol="1" rowPageCount="1" colPageCount="1"/>
  <pivotFields count="6">
    <pivotField axis="axisCol" allDrilled="1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axis="axisPage" allDrilled="1" showAll="0" dataSourceSort="1" defaultSubtotal="0" defaultAttributeDrillState="1"/>
    <pivotField allDrilled="1" showAll="0" dataSourceSort="1" defaultSubtotal="0" defaultAttributeDrillState="1"/>
    <pivotField dataField="1" showAll="0" defaultSubtotal="0"/>
    <pivotField dataField="1" showAll="0" defaultSubtotal="0"/>
    <pivotField axis="axisRow" allDrilled="1" showAll="0" dataSourceSort="1" defaultSubtotal="0" defaultAttributeDrillState="1">
      <items count="3">
        <item x="0"/>
        <item x="1"/>
        <item x="2"/>
      </items>
    </pivotField>
  </pivotFields>
  <rowFields count="1">
    <field x="5"/>
  </rowFields>
  <rowItems count="4">
    <i>
      <x/>
    </i>
    <i>
      <x v="1"/>
    </i>
    <i>
      <x v="2"/>
    </i>
    <i t="grand">
      <x/>
    </i>
  </rowItems>
  <colFields count="2">
    <field x="0"/>
    <field x="-2"/>
  </colFields>
  <colItems count="2">
    <i>
      <x/>
      <x/>
    </i>
    <i r="1" i="1">
      <x v="1"/>
    </i>
  </colItems>
  <pageFields count="1">
    <pageField fld="1" hier="17" name="[学年別学級児童生徒数].[学校区分].&amp;[幼稚園]" cap="幼稚園"/>
  </pageFields>
  <dataFields count="2">
    <dataField name="学級数" fld="3" baseField="5" baseItem="0"/>
    <dataField name="園児数（人）" fld="4" baseField="5" baseItem="0"/>
  </dataFields>
  <formats count="59">
    <format dxfId="345">
      <pivotArea outline="0" collapsedLevelsAreSubtotals="1" fieldPosition="0"/>
    </format>
    <format dxfId="344">
      <pivotArea outline="0" collapsedLevelsAreSubtotals="1" fieldPosition="0"/>
    </format>
    <format dxfId="343">
      <pivotArea dataOnly="0" labelOnly="1" outline="0" fieldPosition="0">
        <references count="2">
          <reference field="4294967294" count="2">
            <x v="0"/>
            <x v="1"/>
          </reference>
          <reference field="0" count="0" selected="0"/>
        </references>
      </pivotArea>
    </format>
    <format dxfId="342">
      <pivotArea dataOnly="0" outline="0" fieldPosition="0">
        <references count="1">
          <reference field="0" count="0"/>
        </references>
      </pivotArea>
    </format>
    <format dxfId="341">
      <pivotArea field="5" type="button" dataOnly="0" labelOnly="1" outline="0" axis="axisRow" fieldPosition="0"/>
    </format>
    <format dxfId="340">
      <pivotArea dataOnly="0" labelOnly="1" fieldPosition="0">
        <references count="1">
          <reference field="5" count="0"/>
        </references>
      </pivotArea>
    </format>
    <format dxfId="339">
      <pivotArea dataOnly="0" labelOnly="1" grandRow="1" outline="0" fieldPosition="0"/>
    </format>
    <format dxfId="338">
      <pivotArea type="all" dataOnly="0" outline="0" fieldPosition="0"/>
    </format>
    <format dxfId="337">
      <pivotArea outline="0" collapsedLevelsAreSubtotals="1" fieldPosition="0"/>
    </format>
    <format dxfId="336">
      <pivotArea type="origin" dataOnly="0" labelOnly="1" outline="0" fieldPosition="0"/>
    </format>
    <format dxfId="335">
      <pivotArea field="5" type="button" dataOnly="0" labelOnly="1" outline="0" axis="axisRow" fieldPosition="0"/>
    </format>
    <format dxfId="334">
      <pivotArea dataOnly="0" labelOnly="1" fieldPosition="0">
        <references count="1">
          <reference field="5" count="0"/>
        </references>
      </pivotArea>
    </format>
    <format dxfId="333">
      <pivotArea dataOnly="0" labelOnly="1" grandRow="1" outline="0" fieldPosition="0"/>
    </format>
    <format dxfId="332">
      <pivotArea dataOnly="0" labelOnly="1" fieldPosition="0">
        <references count="1">
          <reference field="0" count="0"/>
        </references>
      </pivotArea>
    </format>
    <format dxfId="331">
      <pivotArea dataOnly="0" labelOnly="1" outline="0" fieldPosition="0">
        <references count="2">
          <reference field="4294967294" count="2">
            <x v="0"/>
            <x v="1"/>
          </reference>
          <reference field="0" count="0" selected="0"/>
        </references>
      </pivotArea>
    </format>
    <format dxfId="330">
      <pivotArea outline="0" collapsedLevelsAreSubtotals="1" fieldPosition="0"/>
    </format>
    <format dxfId="329">
      <pivotArea type="origin" dataOnly="0" labelOnly="1" outline="0" offset="A2" fieldPosition="0"/>
    </format>
    <format dxfId="328">
      <pivotArea field="5" type="button" dataOnly="0" labelOnly="1" outline="0" axis="axisRow" fieldPosition="0"/>
    </format>
    <format dxfId="327">
      <pivotArea dataOnly="0" labelOnly="1" fieldPosition="0">
        <references count="1">
          <reference field="5" count="0"/>
        </references>
      </pivotArea>
    </format>
    <format dxfId="326">
      <pivotArea dataOnly="0" labelOnly="1" grandRow="1" outline="0" fieldPosition="0"/>
    </format>
    <format dxfId="325">
      <pivotArea dataOnly="0" labelOnly="1" fieldPosition="0">
        <references count="1">
          <reference field="0" count="0"/>
        </references>
      </pivotArea>
    </format>
    <format dxfId="32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32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322">
      <pivotArea type="all" dataOnly="0" outline="0" fieldPosition="0"/>
    </format>
    <format dxfId="321">
      <pivotArea outline="0" collapsedLevelsAreSubtotals="1" fieldPosition="0"/>
    </format>
    <format dxfId="320">
      <pivotArea type="origin" dataOnly="0" labelOnly="1" outline="0" fieldPosition="0"/>
    </format>
    <format dxfId="319">
      <pivotArea field="0" type="button" dataOnly="0" labelOnly="1" outline="0" axis="axisCol" fieldPosition="0"/>
    </format>
    <format dxfId="318">
      <pivotArea field="-2" type="button" dataOnly="0" labelOnly="1" outline="0" axis="axisCol" fieldPosition="1"/>
    </format>
    <format dxfId="317">
      <pivotArea type="topRight" dataOnly="0" labelOnly="1" outline="0" fieldPosition="0"/>
    </format>
    <format dxfId="316">
      <pivotArea field="5" type="button" dataOnly="0" labelOnly="1" outline="0" axis="axisRow" fieldPosition="0"/>
    </format>
    <format dxfId="315">
      <pivotArea dataOnly="0" labelOnly="1" fieldPosition="0">
        <references count="1">
          <reference field="5" count="0"/>
        </references>
      </pivotArea>
    </format>
    <format dxfId="314">
      <pivotArea dataOnly="0" labelOnly="1" grandRow="1" outline="0" fieldPosition="0"/>
    </format>
    <format dxfId="313">
      <pivotArea dataOnly="0" labelOnly="1" fieldPosition="0">
        <references count="1">
          <reference field="0" count="0"/>
        </references>
      </pivotArea>
    </format>
    <format dxfId="31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31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310">
      <pivotArea type="all" dataOnly="0" outline="0" fieldPosition="0"/>
    </format>
    <format dxfId="309">
      <pivotArea outline="0" collapsedLevelsAreSubtotals="1" fieldPosition="0"/>
    </format>
    <format dxfId="308">
      <pivotArea type="origin" dataOnly="0" labelOnly="1" outline="0" fieldPosition="0"/>
    </format>
    <format dxfId="307">
      <pivotArea field="0" type="button" dataOnly="0" labelOnly="1" outline="0" axis="axisCol" fieldPosition="0"/>
    </format>
    <format dxfId="306">
      <pivotArea field="-2" type="button" dataOnly="0" labelOnly="1" outline="0" axis="axisCol" fieldPosition="1"/>
    </format>
    <format dxfId="305">
      <pivotArea type="topRight" dataOnly="0" labelOnly="1" outline="0" fieldPosition="0"/>
    </format>
    <format dxfId="304">
      <pivotArea field="5" type="button" dataOnly="0" labelOnly="1" outline="0" axis="axisRow" fieldPosition="0"/>
    </format>
    <format dxfId="303">
      <pivotArea dataOnly="0" labelOnly="1" fieldPosition="0">
        <references count="1">
          <reference field="5" count="0"/>
        </references>
      </pivotArea>
    </format>
    <format dxfId="302">
      <pivotArea dataOnly="0" labelOnly="1" grandRow="1" outline="0" fieldPosition="0"/>
    </format>
    <format dxfId="301">
      <pivotArea dataOnly="0" labelOnly="1" fieldPosition="0">
        <references count="1">
          <reference field="0" count="0"/>
        </references>
      </pivotArea>
    </format>
    <format dxfId="30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29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298">
      <pivotArea outline="0" collapsedLevelsAreSubtotals="1" fieldPosition="0"/>
    </format>
    <format dxfId="297">
      <pivotArea field="5" type="button" dataOnly="0" labelOnly="1" outline="0" axis="axisRow" fieldPosition="0"/>
    </format>
    <format dxfId="296">
      <pivotArea dataOnly="0" labelOnly="1" fieldPosition="0">
        <references count="1">
          <reference field="5" count="0"/>
        </references>
      </pivotArea>
    </format>
    <format dxfId="295">
      <pivotArea dataOnly="0" labelOnly="1" grandRow="1" outline="0" fieldPosition="0"/>
    </format>
    <format dxfId="29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29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29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29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6"/>
          </reference>
        </references>
      </pivotArea>
    </format>
    <format dxfId="29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28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288">
      <pivotArea outline="0" collapsedLevelsAreSubtotals="1" fieldPosition="0"/>
    </format>
    <format dxfId="28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</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学級数"/>
    <pivotHierarchy dragToData="1" caption="園児数（人）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2">
    <colHierarchyUsage hierarchyUsage="16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学年別学級児童生徒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1B40E2-CCCB-452E-B2CC-B34C7B6C3B86}" name="ピボットテーブル29" cacheId="13" applyNumberFormats="0" applyBorderFormats="0" applyFontFormats="0" applyPatternFormats="0" applyAlignmentFormats="0" applyWidthHeightFormats="1" dataCaption="値" missingCaption="0" tag="a2aaec0b-80c9-4234-97f0-817bded02cfd" updatedVersion="7" minRefreshableVersion="3" subtotalHiddenItems="1" itemPrintTitles="1" createdVersion="6" indent="0" outline="1" outlineData="1" multipleFieldFilters="0">
  <location ref="I112:N113" firstHeaderRow="0" firstDataRow="1" firstDataCol="0"/>
  <pivotFields count="7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dataField="1" subtotalTop="0" showAll="0" defaultSubtotal="0"/>
  </pivotFields>
  <rowItems count="1">
    <i/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0歳" fld="6" baseField="0" baseItem="1"/>
    <dataField name="1歳" fld="0" baseField="0" baseItem="0"/>
    <dataField name="2歳" fld="1" baseField="0" baseItem="0"/>
    <dataField name="3歳" fld="2" baseField="0" baseItem="0"/>
    <dataField name="4歳" fld="3" baseField="0" baseItem="0"/>
    <dataField name="5歳" fld="4" baseField="0" baseItem="0"/>
  </dataFields>
  <formats count="12">
    <format dxfId="357">
      <pivotArea type="all" dataOnly="0" outline="0" fieldPosition="0"/>
    </format>
    <format dxfId="356">
      <pivotArea outline="0" collapsedLevelsAreSubtotals="1" fieldPosition="0"/>
    </format>
    <format dxfId="355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354">
      <pivotArea type="all" dataOnly="0" outline="0" fieldPosition="0"/>
    </format>
    <format dxfId="353">
      <pivotArea outline="0" collapsedLevelsAreSubtotals="1" fieldPosition="0"/>
    </format>
    <format dxfId="352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351">
      <pivotArea type="all" dataOnly="0" outline="0" fieldPosition="0"/>
    </format>
    <format dxfId="350">
      <pivotArea outline="0" collapsedLevelsAreSubtotals="1" fieldPosition="0"/>
    </format>
    <format dxfId="349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348">
      <pivotArea type="all" dataOnly="0" outline="0" fieldPosition="0"/>
    </format>
    <format dxfId="347">
      <pivotArea outline="0" collapsedLevelsAreSubtotals="1" fieldPosition="0"/>
    </format>
    <format dxfId="346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</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0歳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1歳"/>
    <pivotHierarchy dragToData="1" caption="2歳"/>
    <pivotHierarchy dragToData="1" caption="3歳"/>
    <pivotHierarchy dragToData="1" caption="4歳"/>
    <pivotHierarchy dragToData="1" caption="5歳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人口世帯数・保育・介護・自治会加入世帯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6E2EDE-789D-44E1-9A8A-065315BCC5C6}" name="まち協別自治会加入率" cacheId="4" dataPosition="0" applyNumberFormats="0" applyBorderFormats="0" applyFontFormats="0" applyPatternFormats="0" applyAlignmentFormats="0" applyWidthHeightFormats="1" dataCaption="値" tag="b5acf987-fcab-48fc-b026-7c926a721fe2" updatedVersion="7" minRefreshableVersion="3" useAutoFormatting="1" subtotalHiddenItems="1" itemPrintTitles="1" createdVersion="6" indent="0" outline="1" outlineData="1" multipleFieldFilters="0" chartFormat="3">
  <location ref="A343:C364" firstHeaderRow="0" firstDataRow="1" firstDataCol="1" rowPageCount="1" colPageCount="1"/>
  <pivotFields count="4">
    <pivotField axis="axisRow" allDrilled="1" subtotalTop="0" showAll="0" sortType="ascending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31" name="[人口世帯数・保育・介護・自治会加入世帯数].[年].&amp;[2025]" cap="2025"/>
  </pageFields>
  <dataFields count="2">
    <dataField fld="2" subtotal="count" baseField="0" baseItem="0"/>
    <dataField name="合計 / 比較用_全市自治会加入率" fld="1" baseField="0" baseItem="0" numFmtId="10"/>
  </dataFields>
  <formats count="1">
    <format dxfId="6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chartFormats count="25"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1"/>
          </reference>
          <reference field="0" count="1" selected="0">
            <x v="13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1"/>
          </reference>
          <reference field="0" count="1" selected="0">
            <x v="14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2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</chartFormats>
  <pivotHierarchies count="15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人口世帯数・保育・介護・自治会加入世帯数].[年].&amp;[2025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まち協_ブロックマスタ]"/>
        <x15:activeTabTopLevelEntity name="[人口世帯数・保育・介護・自治会加入世帯数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7BD258-EFBC-4BEA-A2F8-6881D300DAE2}" name="まち協名表示" cacheId="6" applyNumberFormats="0" applyBorderFormats="0" applyFontFormats="0" applyPatternFormats="0" applyAlignmentFormats="0" applyWidthHeightFormats="1" dataCaption="値" tag="d065ba5e-b10b-4bd3-bdd0-ce06190087cf" updatedVersion="7" minRefreshableVersion="3" useAutoFormatting="1" subtotalHiddenItems="1" rowGrandTotals="0" colGrandTotals="0" itemPrintTitles="1" createdVersion="6" indent="0" outline="1" outlineData="1" multipleFieldFilters="0">
  <location ref="A5:A7" firstHeaderRow="1" firstDataRow="3" firstDataCol="0"/>
  <pivotFields count="3">
    <pivotField axis="axisCol" allDrilled="1" subtotalTop="0" showAll="0" dataSourceSort="1" defaultSubtotal="0" defaultAttributeDrillState="1">
      <items count="1">
        <item x="0"/>
      </items>
    </pivotField>
    <pivotField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1">
        <item x="0"/>
      </items>
    </pivotField>
  </pivotFields>
  <colFields count="2">
    <field x="0"/>
    <field x="2"/>
  </colFields>
  <colItems count="1">
    <i>
      <x/>
      <x/>
    </i>
  </colItem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colHierarchiesUsage count="2">
    <colHierarchyUsage hierarchyUsage="1"/>
    <colHierarchyUsage hierarchyUsage="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09AEBD-D5C4-4441-B50D-7732079F2A23}" name="子ども人口推移" cacheId="10" applyNumberFormats="0" applyBorderFormats="0" applyFontFormats="0" applyPatternFormats="0" applyAlignmentFormats="0" applyWidthHeightFormats="1" dataCaption="値" tag="461a665c-40e9-441a-9324-e5cbaf8aac3e" updatedVersion="7" minRefreshableVersion="3" useAutoFormatting="1" subtotalHiddenItems="1" itemPrintTitles="1" createdVersion="6" indent="0" outline="1" outlineData="1" multipleFieldFilters="0" chartFormat="3">
  <location ref="A135:C142" firstHeaderRow="0" firstDataRow="1" firstDataCol="1"/>
  <pivotFields count="4"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ubtotalTop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年少人口合計（0～14歳）" fld="3" baseField="2" baseItem="0"/>
    <dataField name="6歳未満人口" fld="0" baseField="0" baseItem="0"/>
  </dataFields>
  <formats count="1">
    <format dxfId="69">
      <pivotArea outline="0" collapsedLevelsAreSubtotals="1" fieldPosition="0"/>
    </format>
  </formats>
  <chartFormats count="2">
    <chartFormat chart="2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55">
    <pivotHierarchy dragToData="1"/>
    <pivotHierarchy dragToData="1"/>
    <pivotHierarchy dragToData="1"/>
    <pivotHierarchy multipleItemSelectionAllowed="1" dragToData="1">
      <members count="1" level="1">
        <member name="[まち協_ブロックマスタ].[表示用].&amp;[01_仁川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年少人口合計（0～14歳）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6歳未満人口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人口世帯数・保育・介護・自治会加入世帯数]"/>
        <x15:activeTabTopLevelEntity name="[まち協_ブロックマス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B84D4E-24BF-439B-8B3D-0B5DD35A60F3}" name="人口推計・割合（全市・スライサー接続なし）" cacheId="2" applyNumberFormats="0" applyBorderFormats="0" applyFontFormats="0" applyPatternFormats="0" applyAlignmentFormats="0" applyWidthHeightFormats="1" dataCaption="値" updatedVersion="7" minRefreshableVersion="3" useAutoFormatting="1" subtotalHiddenItems="1" itemPrintTitles="1" createdVersion="6" indent="0" outline="1" outlineData="1" multipleFieldFilters="0" chartFormat="10">
  <location ref="A109:E115" firstHeaderRow="1" firstDataRow="2" firstDataCol="1"/>
  <pivotFields count="3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Col" allDrilled="1" subtotalTop="0" showAll="0" dataSourceSort="1" defaultSubtotal="0" defaultAttributeDrillState="1">
      <items count="3">
        <item s="1" x="0"/>
        <item s="1" x="1"/>
        <item s="1" x="2"/>
      </items>
    </pivotField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合計 / 人数" fld="2" showDataAs="percentOfRow" baseField="0" baseItem="2" numFmtId="10"/>
  </dataFields>
  <formats count="4">
    <format dxfId="73">
      <pivotArea collapsedLevelsAreSubtotals="1" fieldPosition="0">
        <references count="1">
          <reference field="0" count="0"/>
        </references>
      </pivotArea>
    </format>
    <format dxfId="72">
      <pivotArea grandRow="1" outline="0" collapsedLevelsAreSubtotals="1" fieldPosition="0"/>
    </format>
    <format dxfId="71">
      <pivotArea outline="0" collapsedLevelsAreSubtotals="1" fieldPosition="0"/>
    </format>
    <format dxfId="70">
      <pivotArea outline="0" fieldPosition="0">
        <references count="1">
          <reference field="4294967294" count="1">
            <x v="0"/>
          </reference>
        </references>
      </pivotArea>
    </format>
  </formats>
  <chartFormats count="15"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7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8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9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9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Hierarchies count="15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79"/>
  </rowHierarchiesUsage>
  <colHierarchiesUsage count="1">
    <colHierarchyUsage hierarchyUsage="8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推計データ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E04AFE46-692C-4E47-8032-DB7EB61ED0DA}" autoFormatId="20" applyNumberFormats="0" applyBorderFormats="0" applyFontFormats="0" applyPatternFormats="0" applyAlignmentFormats="0" applyWidthHeightFormats="0">
  <queryTableRefresh nextId="50">
    <queryTableFields count="49">
      <queryTableField id="1" name="人口世帯数・保育・介護・自治会加入世帯数[まち協no]" tableColumnId="1"/>
      <queryTableField id="2" name="人口世帯数・保育・介護・自治会加入世帯数[年]" tableColumnId="2"/>
      <queryTableField id="3" name="人口世帯数・保育・介護・自治会加入世帯数[世帯数]" tableColumnId="3"/>
      <queryTableField id="4" name="人口世帯数・保育・介護・自治会加入世帯数[人口]" tableColumnId="4"/>
      <queryTableField id="5" name="人口世帯数・保育・介護・自治会加入世帯数[男年少人口（0～14歳）]" tableColumnId="5"/>
      <queryTableField id="6" name="人口世帯数・保育・介護・自治会加入世帯数[男生産年齢人口（15～64歳）]" tableColumnId="6"/>
      <queryTableField id="7" name="人口世帯数・保育・介護・自治会加入世帯数[男老年人口（65歳以上）]" tableColumnId="7"/>
      <queryTableField id="8" name="人口世帯数・保育・介護・自治会加入世帯数[女年少人口（0～14歳）]" tableColumnId="8"/>
      <queryTableField id="9" name="人口世帯数・保育・介護・自治会加入世帯数[女生産年齢人口（15～64歳）]" tableColumnId="9"/>
      <queryTableField id="10" name="人口世帯数・保育・介護・自治会加入世帯数[女老年人口（65歳以上）]" tableColumnId="10"/>
      <queryTableField id="11" name="人口世帯数・保育・介護・自治会加入世帯数[男0-5歳]" tableColumnId="11"/>
      <queryTableField id="12" name="人口世帯数・保育・介護・自治会加入世帯数[男65-69歳]" tableColumnId="12"/>
      <queryTableField id="13" name="人口世帯数・保育・介護・自治会加入世帯数[男70-74歳]" tableColumnId="13"/>
      <queryTableField id="14" name="人口世帯数・保育・介護・自治会加入世帯数[男75歳以上]" tableColumnId="14"/>
      <queryTableField id="15" name="人口世帯数・保育・介護・自治会加入世帯数[女0-5歳]" tableColumnId="15"/>
      <queryTableField id="16" name="人口世帯数・保育・介護・自治会加入世帯数[女65-69歳]" tableColumnId="16"/>
      <queryTableField id="17" name="人口世帯数・保育・介護・自治会加入世帯数[女70-74歳]" tableColumnId="17"/>
      <queryTableField id="18" name="人口世帯数・保育・介護・自治会加入世帯数[女75歳以上]" tableColumnId="18"/>
      <queryTableField id="19" name="人口世帯数・保育・介護・自治会加入世帯数[6歳未満合計]" tableColumnId="19"/>
      <queryTableField id="20" name="人口世帯数・保育・介護・自治会加入世帯数[年少人口合計（0～14歳）]" tableColumnId="20"/>
      <queryTableField id="21" name="人口世帯数・保育・介護・自治会加入世帯数[老年人口合計（65歳以上）]" tableColumnId="21"/>
      <queryTableField id="22" name="人口世帯数・保育・介護・自治会加入世帯数[高齢化率]" tableColumnId="22"/>
      <queryTableField id="23" name="人口世帯数・保育・介護・自治会加入世帯数[65歳以上一人世帯]" tableColumnId="23"/>
      <queryTableField id="24" name="人口世帯数・保育・介護・自治会加入世帯数[65歳以上夫婦世帯]" tableColumnId="24"/>
      <queryTableField id="25" name="人口世帯数・保育・介護・自治会加入世帯数[65歳以上存在世帯]" tableColumnId="25"/>
      <queryTableField id="26" name="人口世帯数・保育・介護・自治会加入世帯数[外国人]" tableColumnId="26"/>
      <queryTableField id="27" name="人口世帯数・保育・介護・自治会加入世帯数[要支援１認定者数]" tableColumnId="27"/>
      <queryTableField id="28" name="人口世帯数・保育・介護・自治会加入世帯数[要支援２認定者数]" tableColumnId="28"/>
      <queryTableField id="29" name="人口世帯数・保育・介護・自治会加入世帯数[要介護１認定者数]" tableColumnId="29"/>
      <queryTableField id="30" name="人口世帯数・保育・介護・自治会加入世帯数[要介護２認定者数]" tableColumnId="30"/>
      <queryTableField id="31" name="人口世帯数・保育・介護・自治会加入世帯数[要介護３認定者数]" tableColumnId="31"/>
      <queryTableField id="32" name="人口世帯数・保育・介護・自治会加入世帯数[要介護４認定者数]" tableColumnId="32"/>
      <queryTableField id="33" name="人口世帯数・保育・介護・自治会加入世帯数[要介護５認定者数]" tableColumnId="33"/>
      <queryTableField id="34" name="人口世帯数・保育・介護・自治会加入世帯数[保育施設入所中_0歳]" tableColumnId="34"/>
      <queryTableField id="35" name="人口世帯数・保育・介護・自治会加入世帯数[保育施設入所中_1歳]" tableColumnId="35"/>
      <queryTableField id="36" name="人口世帯数・保育・介護・自治会加入世帯数[保育施設入所中_2歳]" tableColumnId="36"/>
      <queryTableField id="37" name="人口世帯数・保育・介護・自治会加入世帯数[保育施設入所中_3歳]" tableColumnId="37"/>
      <queryTableField id="38" name="人口世帯数・保育・介護・自治会加入世帯数[保育施設入所中_4歳]" tableColumnId="38"/>
      <queryTableField id="39" name="人口世帯数・保育・介護・自治会加入世帯数[保育施設入所中_5歳]" tableColumnId="39"/>
      <queryTableField id="40" name="人口世帯数・保育・介護・自治会加入世帯数[保育施設入所待ち_0歳]" tableColumnId="40"/>
      <queryTableField id="41" name="人口世帯数・保育・介護・自治会加入世帯数[保育施設入所待ち_1歳]" tableColumnId="41"/>
      <queryTableField id="42" name="人口世帯数・保育・介護・自治会加入世帯数[保育施設入所待ち_2歳]" tableColumnId="42"/>
      <queryTableField id="43" name="人口世帯数・保育・介護・自治会加入世帯数[保育施設入所待ち_3歳]" tableColumnId="43"/>
      <queryTableField id="44" name="人口世帯数・保育・介護・自治会加入世帯数[保育施設入所待ち_4歳]" tableColumnId="44"/>
      <queryTableField id="45" name="人口世帯数・保育・介護・自治会加入世帯数[保育施設入所待ち_5歳]" tableColumnId="45"/>
      <queryTableField id="46" name="人口世帯数・保育・介護・自治会加入世帯数[自治会加入世帯数]" tableColumnId="46"/>
      <queryTableField id="47" name="人口世帯数・保育・介護・自治会加入世帯数[比較用_全市高齢化率]" tableColumnId="47"/>
      <queryTableField id="48" name="人口世帯数・保育・介護・自治会加入世帯数[比較用_全市介護保険認定率]" tableColumnId="48"/>
      <queryTableField id="49" name="人口世帯数・保育・介護・自治会加入世帯数[比較用_全市自治会加入率]" tableColumnId="49"/>
    </queryTableFields>
  </queryTableRefresh>
  <extLst>
    <ext xmlns:x15="http://schemas.microsoft.com/office/spreadsheetml/2010/11/main" uri="{883FBD77-0823-4a55-B5E3-86C4891E6966}">
      <x15:queryTable drillThrough="1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表示用" xr10:uid="{109F74F2-EB8C-4CDC-A7EB-50334AF1A5F4}" sourceName="[まち協_ブロックマスタ].[表示用]">
  <pivotTables>
    <pivotTable tabId="23" name="まち協名表示"/>
    <pivotTable tabId="23" name="人口・世帯構成"/>
    <pivotTable tabId="23" name="近年の人口、世帯数の推移"/>
    <pivotTable tabId="23" name="近年の高齢者人口、世帯数、高齢化率の推移"/>
    <pivotTable tabId="23" name="子ども人口推移"/>
    <pivotTable tabId="16" name="ピボットテーブル28"/>
    <pivotTable tabId="16" name="ピボットテーブル30"/>
    <pivotTable tabId="16" name="ピボットテーブル29"/>
    <pivotTable tabId="16" name="ピボットテーブル31"/>
    <pivotTable tabId="16" name="ピボットテーブル35"/>
    <pivotTable tabId="23" name="高齢者人口の推移"/>
    <pivotTable tabId="23" name="要介護・要支援認定者数"/>
    <pivotTable tabId="23" name="自治会名称・加入世帯数"/>
    <pivotTable tabId="23" name="自治会加入世帯数"/>
    <pivotTable tabId="23" name="人口推計・人数（まち協ごと）"/>
    <pivotTable tabId="23" name="人口推計・割合（まち協ごと）"/>
  </pivotTables>
  <data>
    <olap pivotCacheId="1216587269">
      <levels count="2">
        <level uniqueName="[まち協_ブロックマスタ].[表示用].[(All)]" sourceCaption="(All)" count="0"/>
        <level uniqueName="[まち協_ブロックマスタ].[表示用].[表示用]" sourceCaption="表示用" count="21">
          <ranges>
            <range startItem="0">
              <i n="[まち協_ブロックマスタ].[表示用].&amp;[01_仁川]" c="01_仁川"/>
              <i n="[まち協_ブロックマスタ].[表示用].&amp;[02_高司]" c="02_高司"/>
              <i n="[まち協_ブロックマスタ].[表示用].&amp;[03_良元]" c="03_良元"/>
              <i n="[まち協_ブロックマスタ].[表示用].&amp;[04_光明]" c="04_光明"/>
              <i n="[まち協_ブロックマスタ].[表示用].&amp;[05_末成]" c="05_末成"/>
              <i n="[まち協_ブロックマスタ].[表示用].&amp;[06_西山]" c="06_西山"/>
              <i n="[まち協_ブロックマスタ].[表示用].&amp;[07_末広]" c="07_末広"/>
              <i n="[まち協_ブロックマスタ].[表示用].&amp;[08_一小]" c="08_一小"/>
              <i n="[まち協_ブロックマスタ].[表示用].&amp;[09_逆瀬台]" c="09_逆瀬台"/>
              <i n="[まち協_ブロックマスタ].[表示用].&amp;[10_すみれ]" c="10_すみれ"/>
              <i n="[まち協_ブロックマスタ].[表示用].&amp;[11_宝塚]" c="11_宝塚"/>
              <i n="[まち協_ブロックマスタ].[表示用].&amp;[12_売布]" c="12_売布"/>
              <i n="[まち協_ブロックマスタ].[表示用].&amp;[13_小浜]" c="13_小浜"/>
              <i n="[まち協_ブロックマスタ].[表示用].&amp;[14_美座]" c="14_美座"/>
              <i n="[まち協_ブロックマスタ].[表示用].&amp;[15_安倉]" c="15_安倉"/>
              <i n="[まち協_ブロックマスタ].[表示用].&amp;[16_長尾]" c="16_長尾"/>
              <i n="[まち協_ブロックマスタ].[表示用].&amp;[17_中山台]" c="17_中山台"/>
              <i n="[まち協_ブロックマスタ].[表示用].&amp;[18_山本山手]" c="18_山本山手"/>
              <i n="[まち協_ブロックマスタ].[表示用].&amp;[19_ひばり]" c="19_ひばり"/>
              <i n="[まち協_ブロックマスタ].[表示用].&amp;[20_西谷]" c="20_西谷"/>
              <i n="[まち協_ブロックマスタ].[表示用].&amp;" c="(空白)"/>
            </range>
          </ranges>
        </level>
      </levels>
      <selections count="1">
        <selection n="[まち協_ブロックマスタ].[表示用].&amp;[01_仁川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まち協" xr10:uid="{1C59F0CE-7807-4833-A782-1ECB79BA0611}" cache="スライサー_表示用" caption="表示したいまち協名を選んでください(切り替わるまでに時間がかかる場合があります）" columnCount="10" level="1" style="SlicerStyleLight5" rowHeight="225425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7A88BA-F421-4C3D-A105-55402BB668F9}" name="テーブル_ExternalData_1" displayName="テーブル_ExternalData_1" ref="A3:AW12" tableType="queryTable" totalsRowShown="0">
  <autoFilter ref="A3:AW12" xr:uid="{5B7A88BA-F421-4C3D-A105-55402BB668F9}"/>
  <tableColumns count="49">
    <tableColumn id="1" xr3:uid="{946D6D61-494A-4931-84F7-0D71A24B3CA6}" uniqueName="1" name="人口世帯数・保育・介護・自治会加入世帯数[まち協no]" queryTableFieldId="1"/>
    <tableColumn id="2" xr3:uid="{DDC6CEAD-92D6-4798-BF49-49CDB3C0CCED}" uniqueName="2" name="人口世帯数・保育・介護・自治会加入世帯数[年]" queryTableFieldId="2"/>
    <tableColumn id="3" xr3:uid="{8303A99A-525C-457E-A13B-628A13C32009}" uniqueName="3" name="人口世帯数・保育・介護・自治会加入世帯数[世帯数]" queryTableFieldId="3"/>
    <tableColumn id="4" xr3:uid="{5F7CEFD3-7E5A-4E09-A739-FA7D490EEBB8}" uniqueName="4" name="人口世帯数・保育・介護・自治会加入世帯数[人口]" queryTableFieldId="4"/>
    <tableColumn id="5" xr3:uid="{CB6D1F5C-CCD5-4E64-A2AE-4A4186EE9D9A}" uniqueName="5" name="人口世帯数・保育・介護・自治会加入世帯数[男年少人口（0～14歳）]" queryTableFieldId="5"/>
    <tableColumn id="6" xr3:uid="{B66E6B83-2C58-44B2-91A9-87EEDDAFC6DD}" uniqueName="6" name="人口世帯数・保育・介護・自治会加入世帯数[男生産年齢人口（15～64歳）]" queryTableFieldId="6"/>
    <tableColumn id="7" xr3:uid="{29B1D190-F340-4081-BB59-9E7FA6F15A3F}" uniqueName="7" name="人口世帯数・保育・介護・自治会加入世帯数[男老年人口（65歳以上）]" queryTableFieldId="7"/>
    <tableColumn id="8" xr3:uid="{04DDC281-EBD0-4DE6-8BEC-01A1D515E690}" uniqueName="8" name="人口世帯数・保育・介護・自治会加入世帯数[女年少人口（0～14歳）]" queryTableFieldId="8"/>
    <tableColumn id="9" xr3:uid="{5A33855E-E3AC-4499-9BBD-CFC90C0EBB7B}" uniqueName="9" name="人口世帯数・保育・介護・自治会加入世帯数[女生産年齢人口（15～64歳）]" queryTableFieldId="9"/>
    <tableColumn id="10" xr3:uid="{FE5A6F23-3C37-48D1-8882-39D2066E4A87}" uniqueName="10" name="人口世帯数・保育・介護・自治会加入世帯数[女老年人口（65歳以上）]" queryTableFieldId="10"/>
    <tableColumn id="11" xr3:uid="{F3C3AC4D-E45A-429E-B36B-399CCBE4547D}" uniqueName="11" name="人口世帯数・保育・介護・自治会加入世帯数[男0-5歳]" queryTableFieldId="11"/>
    <tableColumn id="12" xr3:uid="{CE1ACE90-1342-4878-98E1-3C4D531353A6}" uniqueName="12" name="人口世帯数・保育・介護・自治会加入世帯数[男65-69歳]" queryTableFieldId="12"/>
    <tableColumn id="13" xr3:uid="{FC2B51D0-6192-42C7-BE13-62FE0E858ABA}" uniqueName="13" name="人口世帯数・保育・介護・自治会加入世帯数[男70-74歳]" queryTableFieldId="13"/>
    <tableColumn id="14" xr3:uid="{973BF546-4392-4795-9EF6-DD4CB4A04224}" uniqueName="14" name="人口世帯数・保育・介護・自治会加入世帯数[男75歳以上]" queryTableFieldId="14"/>
    <tableColumn id="15" xr3:uid="{5CC88DF2-0443-4FB0-ACAD-1DD38E6E14EF}" uniqueName="15" name="人口世帯数・保育・介護・自治会加入世帯数[女0-5歳]" queryTableFieldId="15"/>
    <tableColumn id="16" xr3:uid="{419F104D-A49F-4528-B79F-0972D4158F4B}" uniqueName="16" name="人口世帯数・保育・介護・自治会加入世帯数[女65-69歳]" queryTableFieldId="16"/>
    <tableColumn id="17" xr3:uid="{F48A0A47-6E85-4897-94FD-8AEB83719BB7}" uniqueName="17" name="人口世帯数・保育・介護・自治会加入世帯数[女70-74歳]" queryTableFieldId="17"/>
    <tableColumn id="18" xr3:uid="{418615AD-9904-4CBD-8547-862076E1EB02}" uniqueName="18" name="人口世帯数・保育・介護・自治会加入世帯数[女75歳以上]" queryTableFieldId="18"/>
    <tableColumn id="19" xr3:uid="{DBC130F6-5C85-43D3-96C6-99124857FF2F}" uniqueName="19" name="人口世帯数・保育・介護・自治会加入世帯数[6歳未満合計]" queryTableFieldId="19"/>
    <tableColumn id="20" xr3:uid="{B4E2471D-5C9B-4636-B523-29AA9029BF80}" uniqueName="20" name="人口世帯数・保育・介護・自治会加入世帯数[年少人口合計（0～14歳）]" queryTableFieldId="20"/>
    <tableColumn id="21" xr3:uid="{5DF05E98-85F2-47A8-B0EE-E26EFCD1CCE7}" uniqueName="21" name="人口世帯数・保育・介護・自治会加入世帯数[老年人口合計（65歳以上）]" queryTableFieldId="21"/>
    <tableColumn id="22" xr3:uid="{5EB68CB7-6C95-4B92-A99C-2161768F2216}" uniqueName="22" name="人口世帯数・保育・介護・自治会加入世帯数[高齢化率]" queryTableFieldId="22"/>
    <tableColumn id="23" xr3:uid="{41F8E28F-6138-4039-87C7-67455221AF60}" uniqueName="23" name="人口世帯数・保育・介護・自治会加入世帯数[65歳以上一人世帯]" queryTableFieldId="23"/>
    <tableColumn id="24" xr3:uid="{3E2771E7-AE77-4BEC-9AA9-4B44A7930984}" uniqueName="24" name="人口世帯数・保育・介護・自治会加入世帯数[65歳以上夫婦世帯]" queryTableFieldId="24"/>
    <tableColumn id="25" xr3:uid="{027189D3-DB9A-46CC-8686-A2D876A337C5}" uniqueName="25" name="人口世帯数・保育・介護・自治会加入世帯数[65歳以上存在世帯]" queryTableFieldId="25"/>
    <tableColumn id="26" xr3:uid="{5B57DF12-1770-4A8B-A295-BBB35185956A}" uniqueName="26" name="人口世帯数・保育・介護・自治会加入世帯数[外国人]" queryTableFieldId="26"/>
    <tableColumn id="27" xr3:uid="{D3BF0C7B-3F87-4ED0-9234-AD6B99BD6283}" uniqueName="27" name="人口世帯数・保育・介護・自治会加入世帯数[要支援１認定者数]" queryTableFieldId="27"/>
    <tableColumn id="28" xr3:uid="{E2F9ABE8-249E-4ABC-9F70-59A0D88A659D}" uniqueName="28" name="人口世帯数・保育・介護・自治会加入世帯数[要支援２認定者数]" queryTableFieldId="28"/>
    <tableColumn id="29" xr3:uid="{04704DA5-18E3-4022-8F00-8BB1F28CD762}" uniqueName="29" name="人口世帯数・保育・介護・自治会加入世帯数[要介護１認定者数]" queryTableFieldId="29"/>
    <tableColumn id="30" xr3:uid="{5130CD6A-DB88-42F4-B220-CA0BBC4778C0}" uniqueName="30" name="人口世帯数・保育・介護・自治会加入世帯数[要介護２認定者数]" queryTableFieldId="30"/>
    <tableColumn id="31" xr3:uid="{578F4A81-7A60-4E20-913F-7B6F15577878}" uniqueName="31" name="人口世帯数・保育・介護・自治会加入世帯数[要介護３認定者数]" queryTableFieldId="31"/>
    <tableColumn id="32" xr3:uid="{0E089134-00BE-4031-9920-CF62F2DFAF50}" uniqueName="32" name="人口世帯数・保育・介護・自治会加入世帯数[要介護４認定者数]" queryTableFieldId="32"/>
    <tableColumn id="33" xr3:uid="{5D991D77-60D0-4BDA-8447-E9994167ECE2}" uniqueName="33" name="人口世帯数・保育・介護・自治会加入世帯数[要介護５認定者数]" queryTableFieldId="33"/>
    <tableColumn id="34" xr3:uid="{91294185-59A9-40D5-8A5F-B693D3C1A371}" uniqueName="34" name="人口世帯数・保育・介護・自治会加入世帯数[保育施設入所中_0歳]" queryTableFieldId="34"/>
    <tableColumn id="35" xr3:uid="{F8DDC4D6-40D7-48BE-8D3B-DA51FC4F380F}" uniqueName="35" name="人口世帯数・保育・介護・自治会加入世帯数[保育施設入所中_1歳]" queryTableFieldId="35"/>
    <tableColumn id="36" xr3:uid="{36A62ABD-7567-4B5B-ADA2-A9D52456DA4B}" uniqueName="36" name="人口世帯数・保育・介護・自治会加入世帯数[保育施設入所中_2歳]" queryTableFieldId="36"/>
    <tableColumn id="37" xr3:uid="{46545BE9-D10F-4241-A8FE-14D2E69E8843}" uniqueName="37" name="人口世帯数・保育・介護・自治会加入世帯数[保育施設入所中_3歳]" queryTableFieldId="37"/>
    <tableColumn id="38" xr3:uid="{2B63B78B-6F11-40C3-9B5B-29DD89B41562}" uniqueName="38" name="人口世帯数・保育・介護・自治会加入世帯数[保育施設入所中_4歳]" queryTableFieldId="38"/>
    <tableColumn id="39" xr3:uid="{783A7DE4-235B-4EE4-9A3C-C3F3A9074407}" uniqueName="39" name="人口世帯数・保育・介護・自治会加入世帯数[保育施設入所中_5歳]" queryTableFieldId="39"/>
    <tableColumn id="40" xr3:uid="{55C93F75-D212-4015-9855-95E0EB5AA6FC}" uniqueName="40" name="人口世帯数・保育・介護・自治会加入世帯数[保育施設入所待ち_0歳]" queryTableFieldId="40"/>
    <tableColumn id="41" xr3:uid="{B9A79D05-EE6A-45BC-B743-51049C3BB40E}" uniqueName="41" name="人口世帯数・保育・介護・自治会加入世帯数[保育施設入所待ち_1歳]" queryTableFieldId="41"/>
    <tableColumn id="42" xr3:uid="{A4F34DAA-406D-4FCA-B430-7F977189761F}" uniqueName="42" name="人口世帯数・保育・介護・自治会加入世帯数[保育施設入所待ち_2歳]" queryTableFieldId="42"/>
    <tableColumn id="43" xr3:uid="{C5398397-A837-4AF8-810E-CDF18B3DA056}" uniqueName="43" name="人口世帯数・保育・介護・自治会加入世帯数[保育施設入所待ち_3歳]" queryTableFieldId="43"/>
    <tableColumn id="44" xr3:uid="{23D8B0BA-6369-451E-A24C-2903A7E84F89}" uniqueName="44" name="人口世帯数・保育・介護・自治会加入世帯数[保育施設入所待ち_4歳]" queryTableFieldId="44"/>
    <tableColumn id="45" xr3:uid="{A1E9A333-3B89-4965-89A1-FCCEFB6107D6}" uniqueName="45" name="人口世帯数・保育・介護・自治会加入世帯数[保育施設入所待ち_5歳]" queryTableFieldId="45"/>
    <tableColumn id="46" xr3:uid="{55D5ABBE-05CF-4A71-9FE2-F17A6C6EE5A4}" uniqueName="46" name="人口世帯数・保育・介護・自治会加入世帯数[自治会加入世帯数]" queryTableFieldId="46"/>
    <tableColumn id="47" xr3:uid="{B83C4C38-8F5C-4854-B867-43CE61BE8DAA}" uniqueName="47" name="人口世帯数・保育・介護・自治会加入世帯数[比較用_全市高齢化率]" queryTableFieldId="47"/>
    <tableColumn id="48" xr3:uid="{A6092949-0E2D-4A9D-838B-18DB139044AA}" uniqueName="48" name="人口世帯数・保育・介護・自治会加入世帯数[比較用_全市介護保険認定率]" queryTableFieldId="48"/>
    <tableColumn id="49" xr3:uid="{46A20F9F-7EE4-4E57-9B10-FD638A7C59BF}" uniqueName="49" name="人口世帯数・保育・介護・自治会加入世帯数[比較用_全市自治会加入率]" queryTableFieldId="4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781075E-09CA-4121-88C8-117C1DEFE49C}" name="まち協_ブロックマスタ" displayName="まち協_ブロックマスタ" ref="A1:F21" totalsRowShown="0" headerRowDxfId="67" dataDxfId="66">
  <autoFilter ref="A1:F21" xr:uid="{12962BCC-E05B-43E3-8184-DC55E93A5198}"/>
  <tableColumns count="6">
    <tableColumn id="1" xr3:uid="{C4473BD6-20DD-45E3-B916-6B4E0F5FA76B}" name="番号" dataDxfId="65"/>
    <tableColumn id="2" xr3:uid="{FFE8B3D1-8374-4F00-AF49-E7DD850DE2B9}" name="名前" dataDxfId="64"/>
    <tableColumn id="3" xr3:uid="{CCF93F3E-12F4-4F51-AC27-0D79922C6756}" name="愛称・略称" dataDxfId="63"/>
    <tableColumn id="4" xr3:uid="{F4AF1A2F-1490-48C0-8822-DBB321015E7B}" name="表示用" dataDxfId="62"/>
    <tableColumn id="5" xr3:uid="{CDEE3942-9A8A-42D2-B8A2-52FA6EC00BB4}" name="ブロック番号" dataDxfId="61"/>
    <tableColumn id="6" xr3:uid="{870245FD-0CA8-4D8B-BDAC-4117AC57D0B9}" name="構成町丁目" dataDxfId="6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8E5083C-488F-4F36-BB8F-BDC2378B83A0}" name="推計データ" displayName="推計データ" ref="A1:G321" totalsRowShown="0">
  <autoFilter ref="A1:G321" xr:uid="{5461B2D7-F2A8-4806-B5BE-A8195FA2FEA2}"/>
  <tableColumns count="7">
    <tableColumn id="1" xr3:uid="{21077570-3A7B-483B-B402-CBD806CE808B}" name="年"/>
    <tableColumn id="2" xr3:uid="{BA700D15-3606-4587-9492-73EEB8BB0FFB}" name="まち協CD"/>
    <tableColumn id="3" xr3:uid="{78B242BE-7613-45A8-B01C-D874B9B1AEA4}" name="年齢区分CD"/>
    <tableColumn id="4" xr3:uid="{704233DD-3D80-41D8-ABA4-5662C57B2EC8}" name="年齢区分"/>
    <tableColumn id="5" xr3:uid="{445411A2-EDDD-4D4D-806B-5DB550550038}" name="人数"/>
    <tableColumn id="6" xr3:uid="{B20F79D6-D4C6-47F3-A7B9-3612F4311CA3}" name="推計bit"/>
    <tableColumn id="7" xr3:uid="{50509696-CD02-4258-9DD8-314694F8B87B}" name="まち協名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FDD9DB5-871A-4079-B69A-62D00EB29730}" name="人口世帯数・保育・介護・自治会加入世帯数" displayName="人口世帯数・保育・介護・自治会加入世帯数" ref="A1:AW181" totalsRowShown="0">
  <autoFilter ref="A1:AW181" xr:uid="{4BB1EB0E-7AF8-4F33-91C6-33B210DD199B}"/>
  <sortState xmlns:xlrd2="http://schemas.microsoft.com/office/spreadsheetml/2017/richdata2" ref="A2:AW161">
    <sortCondition ref="B1:B161"/>
  </sortState>
  <tableColumns count="49">
    <tableColumn id="1" xr3:uid="{F20646A4-CB74-4E5D-BE5D-822AC4BD1CAF}" name="まち協no" dataDxfId="59"/>
    <tableColumn id="2" xr3:uid="{CF5370EA-91AD-4C9F-8F19-492D30713E02}" name="年" dataDxfId="58"/>
    <tableColumn id="3" xr3:uid="{31508574-FCF3-4171-9058-5C60513AE6C5}" name="世帯数" dataDxfId="57"/>
    <tableColumn id="4" xr3:uid="{6785BBEB-C828-4F22-A7CD-6154C6EC899B}" name="人口" dataDxfId="56"/>
    <tableColumn id="5" xr3:uid="{4A75CC09-46E6-49F3-A8C7-9A43C82838EA}" name="男年少人口（0～14歳）" dataDxfId="55"/>
    <tableColumn id="6" xr3:uid="{8C7BBDDE-B498-4926-B0BB-1F82E9CA70CE}" name="男生産年齢人口（15～64歳）" dataDxfId="54"/>
    <tableColumn id="7" xr3:uid="{2146EF29-53EE-4953-AB33-9AD56B7E1042}" name="男老年人口（65歳以上）" dataDxfId="53"/>
    <tableColumn id="8" xr3:uid="{645BA207-F568-4D65-B3A4-CB7CD454D3EB}" name="女年少人口（0～14歳）" dataDxfId="52"/>
    <tableColumn id="9" xr3:uid="{144027EF-98C2-45B1-8207-367332353136}" name="女生産年齢人口（15～64歳）" dataDxfId="51"/>
    <tableColumn id="10" xr3:uid="{4FAB64CA-4615-4D2F-BE9F-7C6D4E8185FF}" name="女老年人口（65歳以上）" dataDxfId="50"/>
    <tableColumn id="11" xr3:uid="{AB778DD4-E3CB-436A-A1D9-B9DBDE4EBC33}" name="男0-5歳" dataDxfId="49"/>
    <tableColumn id="16" xr3:uid="{3C824F5E-C1E2-4676-9D91-A5E1B6D40B48}" name="男65-69歳" dataDxfId="48"/>
    <tableColumn id="17" xr3:uid="{F6CF5EAD-0F6F-4A98-A22F-969B8EFB556B}" name="男70-74歳" dataDxfId="47"/>
    <tableColumn id="18" xr3:uid="{25F64955-D285-4E87-B414-14FF93DCCE5E}" name="男75歳以上" dataDxfId="46"/>
    <tableColumn id="19" xr3:uid="{3CCA1083-719F-411B-BD0E-17719D1BBE23}" name="女0-5歳" dataDxfId="45"/>
    <tableColumn id="20" xr3:uid="{DA77F4EC-8B15-44A1-997A-E26CC2FB76DA}" name="女65-69歳" dataDxfId="44"/>
    <tableColumn id="21" xr3:uid="{120480B9-04A2-417B-8C13-EC5F8C2C2F3B}" name="女70-74歳" dataDxfId="43"/>
    <tableColumn id="22" xr3:uid="{BF6DC223-CF03-4E33-BA13-3290193210A6}" name="女75歳以上" dataDxfId="42"/>
    <tableColumn id="23" xr3:uid="{215A00DC-25D4-42E5-A3F4-9988296D6A1F}" name="6歳未満合計" dataDxfId="41"/>
    <tableColumn id="48" xr3:uid="{C2F1F243-26EF-41E0-BDF4-ADDE6BDC809B}" name="年少人口合計（0～14歳）" dataDxfId="40"/>
    <tableColumn id="49" xr3:uid="{2D160D8F-9EF0-44A8-8284-68B547155C22}" name="老年人口合計（65歳以上）" dataDxfId="39"/>
    <tableColumn id="45" xr3:uid="{7AA98AE2-24D2-41C9-A623-C07EBD00743E}" name="高齢化率" dataDxfId="38"/>
    <tableColumn id="12" xr3:uid="{8B21A02B-05D5-433F-9A4A-E230B4DD1FE4}" name="65歳以上一人世帯" dataDxfId="37"/>
    <tableColumn id="13" xr3:uid="{C4B5C3DB-5BA7-474A-852C-2B7C7C240EB9}" name="65歳以上夫婦世帯" dataDxfId="36"/>
    <tableColumn id="14" xr3:uid="{E10BF617-A948-486F-8686-9999BEF9667A}" name="65歳以上存在世帯" dataDxfId="35"/>
    <tableColumn id="15" xr3:uid="{EE201EF8-13C6-4832-9DA0-9D3515670C25}" name="外国人" dataDxfId="34"/>
    <tableColumn id="24" xr3:uid="{C247F93D-ACF6-4041-A1A6-B5347A50FA74}" name="要支援１認定者数" dataDxfId="33"/>
    <tableColumn id="50" xr3:uid="{CE3BCF58-4610-4CE7-9F9A-9A72CBD26C7B}" name="要支援２認定者数" dataDxfId="32"/>
    <tableColumn id="51" xr3:uid="{46D694BA-911B-4C5A-AC3B-C8BD4FC2BA96}" name="要介護１認定者数" dataDxfId="31"/>
    <tableColumn id="52" xr3:uid="{E4A58416-EBBA-4A6D-95DD-11952A834409}" name="要介護２認定者数" dataDxfId="30"/>
    <tableColumn id="53" xr3:uid="{AEE92D03-EC7E-4BFB-9F93-7473F4FEF5EC}" name="要介護３認定者数" dataDxfId="29"/>
    <tableColumn id="54" xr3:uid="{3F7F92DB-3FBB-498F-A233-99F86430050F}" name="要介護４認定者数" dataDxfId="28"/>
    <tableColumn id="55" xr3:uid="{93A9F97B-208B-428C-A7FF-FBAC3AA38E3B}" name="要介護５認定者数" dataDxfId="27"/>
    <tableColumn id="56" xr3:uid="{9FF6B90E-A498-4FC6-833C-A5C75F436738}" name="保育施設入所中_0歳" dataDxfId="26"/>
    <tableColumn id="46" xr3:uid="{FE82243D-E36A-47F1-B42C-D7747DAA6E61}" name="保育施設入所中_1歳" dataDxfId="25"/>
    <tableColumn id="47" xr3:uid="{F08847D9-12AB-4414-B2DB-A310EA913A8C}" name="保育施設入所中_2歳" dataDxfId="24"/>
    <tableColumn id="57" xr3:uid="{15B33A26-9828-40D8-8D05-D88FC1BE8524}" name="保育施設入所中_3歳" dataDxfId="23"/>
    <tableColumn id="58" xr3:uid="{A5B50C53-A026-45E8-B897-80080DBC4156}" name="保育施設入所中_4歳" dataDxfId="22"/>
    <tableColumn id="59" xr3:uid="{55132EC4-DA96-45F3-B90B-CA5F7BDB4BD0}" name="保育施設入所中_5歳" dataDxfId="21"/>
    <tableColumn id="60" xr3:uid="{89CC423B-1852-4C09-B925-39E5377C316E}" name="保育施設入所待ち_0歳" dataDxfId="20"/>
    <tableColumn id="61" xr3:uid="{816287A6-7C82-4720-81A6-3B349E136EF4}" name="保育施設入所待ち_1歳" dataDxfId="19"/>
    <tableColumn id="62" xr3:uid="{E7FA4DB7-EFDD-4F3F-BAC9-8A06D9BA440C}" name="保育施設入所待ち_2歳" dataDxfId="18"/>
    <tableColumn id="63" xr3:uid="{39DCB94D-6C5D-4819-8CF4-ACD97A34DEC8}" name="保育施設入所待ち_3歳" dataDxfId="17"/>
    <tableColumn id="64" xr3:uid="{21AF238C-681E-4BD0-BD0C-5D8BD128256F}" name="保育施設入所待ち_4歳" dataDxfId="16"/>
    <tableColumn id="65" xr3:uid="{0199BB0A-875E-4908-AF01-E5EA8268546D}" name="保育施設入所待ち_5歳" dataDxfId="15"/>
    <tableColumn id="66" xr3:uid="{374CC958-21D2-4496-934A-259E85A51E90}" name="自治会加入世帯数" dataDxfId="14"/>
    <tableColumn id="67" xr3:uid="{8968D6CA-E93C-4BE1-80CC-7606A47F350A}" name="比較用_全市高齢化率" dataDxfId="13"/>
    <tableColumn id="68" xr3:uid="{E820E337-2B9B-44F9-9DDD-F010C4BF5EBF}" name="比較用_全市介護保険認定率" dataDxfId="12"/>
    <tableColumn id="69" xr3:uid="{DEDE582B-9AB1-461B-AECA-B2AD8D19FCCC}" name="比較用_全市自治会加入率" dataDxfId="11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032DA1E-DC3E-4DF3-95B8-E438EE8B3E2D}" name="学年別学級児童生徒数" displayName="学年別学級児童生徒数" ref="A1:J294" totalsRowShown="0" dataDxfId="10" headerRowCellStyle="標準 2" dataCellStyle="標準 2">
  <autoFilter ref="A1:J294" xr:uid="{9D465620-5260-4BBB-812A-BDCA18BF2387}"/>
  <sortState xmlns:xlrd2="http://schemas.microsoft.com/office/spreadsheetml/2017/richdata2" ref="A2:G291">
    <sortCondition ref="G1:G291"/>
  </sortState>
  <tableColumns count="10">
    <tableColumn id="1" xr3:uid="{D1BD0CD5-82F0-4253-9409-E4192BFD8962}" name="略名" dataDxfId="9" dataCellStyle="標準 2"/>
    <tableColumn id="2" xr3:uid="{1C1460F2-3C5F-4F30-92D5-E78E04E487F1}" name="学年" dataDxfId="8" dataCellStyle="標準 2"/>
    <tableColumn id="3" xr3:uid="{2B89B9AD-5DA5-4CE8-A988-CE992B5CC76D}" name="学級数" dataDxfId="7" dataCellStyle="標準 2"/>
    <tableColumn id="4" xr3:uid="{E52BB86D-34B5-4CC8-B7D6-AEB1D74ACA14}" name="児童・生徒数" dataDxfId="6" dataCellStyle="標準 2"/>
    <tableColumn id="5" xr3:uid="{647FA9B1-350B-4036-BC60-8F125B383BDF}" name="学校名" dataDxfId="5" dataCellStyle="標準 2"/>
    <tableColumn id="6" xr3:uid="{701BE8EE-5957-4E59-8CE6-6824182D1069}" name="学校区分" dataDxfId="4" dataCellStyle="標準 2"/>
    <tableColumn id="7" xr3:uid="{CFBC6BE5-E529-47CA-853D-28EFF6C14C66}" name="まち協no" dataDxfId="3" dataCellStyle="標準 2"/>
    <tableColumn id="8" xr3:uid="{F5144E70-4BD9-4710-A159-5E74B585FA49}" name="まち協名" dataDxfId="2" dataCellStyle="標準 2">
      <calculatedColumnFormula>VLOOKUP(学年別学級児童生徒数[[#This Row],[まち協no]],まち協_ブロックマスタ[[番号]:[名前]],2,FALSE)</calculatedColumnFormula>
    </tableColumn>
    <tableColumn id="9" xr3:uid="{38203DD7-0768-4C39-B43C-8B1863707E3B}" name="年" dataDxfId="1" dataCellStyle="標準 2"/>
    <tableColumn id="10" xr3:uid="{453BBAEA-59DD-4E26-8D50-064CC253806C}" name="属性" dataDxfId="0" dataCellStyle="標準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56559F1-7068-435D-8DF6-CFE78AC8774C}" name="学校別学級児童生徒数" displayName="学校別学級児童生徒数" ref="A1:F36" totalsRowShown="0">
  <autoFilter ref="A1:F36" xr:uid="{3BB6D897-4A76-4680-9938-07A88E2BBD74}"/>
  <tableColumns count="6">
    <tableColumn id="1" xr3:uid="{2E84BDE5-01A9-4677-9F8D-8F9AB852C508}" name="略名"/>
    <tableColumn id="2" xr3:uid="{3DECC762-0BC8-4258-A39E-E962F2E55767}" name="年"/>
    <tableColumn id="3" xr3:uid="{1249BB21-CE51-4F9C-A1EC-2318086AE9E2}" name="児童・生徒数"/>
    <tableColumn id="4" xr3:uid="{FD43B60C-9C3C-451B-8066-DAA3DF341236}" name="学校区分"/>
    <tableColumn id="5" xr3:uid="{FD0B7C50-EECF-4015-832D-0C57CA36EC49}" name="平均値_児童生徒数_学校区分ごと"/>
    <tableColumn id="6" xr3:uid="{0B847E33-06B3-42C6-8709-BB1935945138}" name="中央値_児童生徒数_学校区分ごと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E35DB3-7832-45E8-8407-4A507AD84FB7}" name="自治会名称世帯数" displayName="自治会名称世帯数" ref="A1:H278" totalsRowShown="0">
  <autoFilter ref="A1:H278" xr:uid="{39837F22-B934-4D02-BA4B-F4DC645B9868}"/>
  <tableColumns count="8">
    <tableColumn id="1" xr3:uid="{84E9A77B-B818-4534-9E51-FB9B6C3E0CFD}" name="ID"/>
    <tableColumn id="3" xr3:uid="{A6B82C29-2D79-4188-8A39-D804D30254B7}" name="まち協no"/>
    <tableColumn id="4" xr3:uid="{18587CA7-B51B-46BE-91E2-BAB4E45D7D6D}" name="まち協名"/>
    <tableColumn id="5" xr3:uid="{A9835CEC-58EA-45CC-8172-CD71EFB29099}" name="略称"/>
    <tableColumn id="2" xr3:uid="{81358DB9-635B-433A-BEB5-2C53C57D4DB6}" name="自治会名"/>
    <tableColumn id="6" xr3:uid="{C60443D6-EA06-42D6-8807-7B7E41E9A5E4}" name="会員数"/>
    <tableColumn id="7" xr3:uid="{C64A7988-F4F2-4819-94C0-782B20DEEA52}" name="複数のまち協bit"/>
    <tableColumn id="8" xr3:uid="{834259D9-5256-4F52-B6D2-BDA64B705A88}" name="年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microsoft.com/office/2007/relationships/slicer" Target="../slicers/slicer1.xml"/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2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3.xml"/><Relationship Id="rId13" Type="http://schemas.openxmlformats.org/officeDocument/2006/relationships/pivotTable" Target="../pivotTables/pivotTable18.xml"/><Relationship Id="rId3" Type="http://schemas.openxmlformats.org/officeDocument/2006/relationships/pivotTable" Target="../pivotTables/pivotTable8.xml"/><Relationship Id="rId7" Type="http://schemas.openxmlformats.org/officeDocument/2006/relationships/pivotTable" Target="../pivotTables/pivotTable12.xml"/><Relationship Id="rId12" Type="http://schemas.openxmlformats.org/officeDocument/2006/relationships/pivotTable" Target="../pivotTables/pivotTable17.xml"/><Relationship Id="rId17" Type="http://schemas.openxmlformats.org/officeDocument/2006/relationships/pivotTable" Target="../pivotTables/pivotTable22.xml"/><Relationship Id="rId2" Type="http://schemas.openxmlformats.org/officeDocument/2006/relationships/pivotTable" Target="../pivotTables/pivotTable7.xml"/><Relationship Id="rId16" Type="http://schemas.openxmlformats.org/officeDocument/2006/relationships/pivotTable" Target="../pivotTables/pivotTable21.xml"/><Relationship Id="rId1" Type="http://schemas.openxmlformats.org/officeDocument/2006/relationships/pivotTable" Target="../pivotTables/pivotTable6.xml"/><Relationship Id="rId6" Type="http://schemas.openxmlformats.org/officeDocument/2006/relationships/pivotTable" Target="../pivotTables/pivotTable11.xml"/><Relationship Id="rId11" Type="http://schemas.openxmlformats.org/officeDocument/2006/relationships/pivotTable" Target="../pivotTables/pivotTable16.xml"/><Relationship Id="rId5" Type="http://schemas.openxmlformats.org/officeDocument/2006/relationships/pivotTable" Target="../pivotTables/pivotTable10.xml"/><Relationship Id="rId15" Type="http://schemas.openxmlformats.org/officeDocument/2006/relationships/pivotTable" Target="../pivotTables/pivotTable20.xml"/><Relationship Id="rId10" Type="http://schemas.openxmlformats.org/officeDocument/2006/relationships/pivotTable" Target="../pivotTables/pivotTable15.xml"/><Relationship Id="rId4" Type="http://schemas.openxmlformats.org/officeDocument/2006/relationships/pivotTable" Target="../pivotTables/pivotTable9.xml"/><Relationship Id="rId9" Type="http://schemas.openxmlformats.org/officeDocument/2006/relationships/pivotTable" Target="../pivotTables/pivotTable14.xml"/><Relationship Id="rId14" Type="http://schemas.openxmlformats.org/officeDocument/2006/relationships/pivotTable" Target="../pivotTables/pivotTable1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300BA-9FD6-4516-96A4-6EB3A12D6720}">
  <sheetPr codeName="Sheet1"/>
  <dimension ref="A1:A13"/>
  <sheetViews>
    <sheetView showGridLines="0" zoomScale="115" zoomScaleNormal="115" workbookViewId="0">
      <selection activeCell="H12" sqref="H12"/>
    </sheetView>
  </sheetViews>
  <sheetFormatPr defaultRowHeight="13.5"/>
  <sheetData>
    <row r="1" spans="1:1">
      <c r="A1" s="80" t="s">
        <v>558</v>
      </c>
    </row>
    <row r="13" spans="1:1">
      <c r="A13" s="80" t="s">
        <v>559</v>
      </c>
    </row>
  </sheetData>
  <phoneticPr fontId="3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A0F8-ACD3-47F9-819D-FA48FE704672}">
  <sheetPr codeName="Sheet9">
    <tabColor theme="9" tint="0.59999389629810485"/>
  </sheetPr>
  <dimension ref="A1:F36"/>
  <sheetViews>
    <sheetView topLeftCell="A13" workbookViewId="0">
      <selection activeCell="A2" sqref="A2:F36"/>
    </sheetView>
  </sheetViews>
  <sheetFormatPr defaultRowHeight="13.5"/>
  <cols>
    <col min="2" max="2" width="9.125" customWidth="1"/>
    <col min="3" max="3" width="15.5" customWidth="1"/>
    <col min="4" max="4" width="11.25" customWidth="1"/>
    <col min="5" max="6" width="37.875" customWidth="1"/>
  </cols>
  <sheetData>
    <row r="1" spans="1:6">
      <c r="A1" s="16" t="s">
        <v>85</v>
      </c>
      <c r="B1" s="16" t="s">
        <v>474</v>
      </c>
      <c r="C1" s="16" t="s">
        <v>87</v>
      </c>
      <c r="D1" s="16" t="s">
        <v>44</v>
      </c>
      <c r="E1" s="16" t="s">
        <v>645</v>
      </c>
      <c r="F1" s="16" t="s">
        <v>646</v>
      </c>
    </row>
    <row r="2" spans="1:6">
      <c r="A2" s="16" t="s">
        <v>89</v>
      </c>
      <c r="B2" s="16" t="s">
        <v>693</v>
      </c>
      <c r="C2" s="16">
        <v>341</v>
      </c>
      <c r="D2" s="16" t="s">
        <v>45</v>
      </c>
      <c r="E2" s="16">
        <v>487.91304347826087</v>
      </c>
      <c r="F2" s="16">
        <v>384</v>
      </c>
    </row>
    <row r="3" spans="1:6">
      <c r="A3" s="16" t="s">
        <v>114</v>
      </c>
      <c r="B3" s="16" t="s">
        <v>693</v>
      </c>
      <c r="C3" s="16">
        <v>1043</v>
      </c>
      <c r="D3" s="16" t="s">
        <v>45</v>
      </c>
      <c r="E3" s="16">
        <v>487.91304347826087</v>
      </c>
      <c r="F3" s="16">
        <v>384</v>
      </c>
    </row>
    <row r="4" spans="1:6">
      <c r="A4" s="16" t="s">
        <v>91</v>
      </c>
      <c r="B4" s="16" t="s">
        <v>693</v>
      </c>
      <c r="C4" s="16">
        <v>384</v>
      </c>
      <c r="D4" s="16" t="s">
        <v>45</v>
      </c>
      <c r="E4" s="16">
        <v>487.91304347826087</v>
      </c>
      <c r="F4" s="16">
        <v>384</v>
      </c>
    </row>
    <row r="5" spans="1:6">
      <c r="A5" s="16" t="s">
        <v>117</v>
      </c>
      <c r="B5" s="16" t="s">
        <v>693</v>
      </c>
      <c r="C5" s="16">
        <v>859</v>
      </c>
      <c r="D5" s="16" t="s">
        <v>45</v>
      </c>
      <c r="E5" s="16">
        <v>487.91304347826087</v>
      </c>
      <c r="F5" s="16">
        <v>384</v>
      </c>
    </row>
    <row r="6" spans="1:6">
      <c r="A6" s="16" t="s">
        <v>121</v>
      </c>
      <c r="B6" s="16" t="s">
        <v>693</v>
      </c>
      <c r="C6" s="16">
        <v>1033</v>
      </c>
      <c r="D6" s="16" t="s">
        <v>45</v>
      </c>
      <c r="E6" s="16">
        <v>487.91304347826087</v>
      </c>
      <c r="F6" s="16">
        <v>384</v>
      </c>
    </row>
    <row r="7" spans="1:6">
      <c r="A7" s="16" t="s">
        <v>112</v>
      </c>
      <c r="B7" s="16" t="s">
        <v>693</v>
      </c>
      <c r="C7" s="16">
        <v>31</v>
      </c>
      <c r="D7" s="16" t="s">
        <v>45</v>
      </c>
      <c r="E7" s="16">
        <v>487.91304347826087</v>
      </c>
      <c r="F7" s="16">
        <v>384</v>
      </c>
    </row>
    <row r="8" spans="1:6">
      <c r="A8" s="16" t="s">
        <v>115</v>
      </c>
      <c r="B8" s="16" t="s">
        <v>693</v>
      </c>
      <c r="C8" s="16">
        <v>621</v>
      </c>
      <c r="D8" s="16" t="s">
        <v>45</v>
      </c>
      <c r="E8" s="16">
        <v>487.91304347826087</v>
      </c>
      <c r="F8" s="16">
        <v>384</v>
      </c>
    </row>
    <row r="9" spans="1:6">
      <c r="A9" s="16" t="s">
        <v>119</v>
      </c>
      <c r="B9" s="16" t="s">
        <v>693</v>
      </c>
      <c r="C9" s="16">
        <v>644</v>
      </c>
      <c r="D9" s="16" t="s">
        <v>45</v>
      </c>
      <c r="E9" s="16">
        <v>487.91304347826087</v>
      </c>
      <c r="F9" s="16">
        <v>384</v>
      </c>
    </row>
    <row r="10" spans="1:6">
      <c r="A10" s="16" t="s">
        <v>122</v>
      </c>
      <c r="B10" s="16" t="s">
        <v>693</v>
      </c>
      <c r="C10" s="16">
        <v>747</v>
      </c>
      <c r="D10" s="16" t="s">
        <v>45</v>
      </c>
      <c r="E10" s="16">
        <v>487.91304347826087</v>
      </c>
      <c r="F10" s="16">
        <v>384</v>
      </c>
    </row>
    <row r="11" spans="1:6">
      <c r="A11" s="16" t="s">
        <v>124</v>
      </c>
      <c r="B11" s="16" t="s">
        <v>693</v>
      </c>
      <c r="C11" s="16">
        <v>707</v>
      </c>
      <c r="D11" s="16" t="s">
        <v>45</v>
      </c>
      <c r="E11" s="16">
        <v>487.91304347826087</v>
      </c>
      <c r="F11" s="16">
        <v>384</v>
      </c>
    </row>
    <row r="12" spans="1:6">
      <c r="A12" s="16" t="s">
        <v>93</v>
      </c>
      <c r="B12" s="16" t="s">
        <v>693</v>
      </c>
      <c r="C12" s="16">
        <v>392</v>
      </c>
      <c r="D12" s="16" t="s">
        <v>45</v>
      </c>
      <c r="E12" s="16">
        <v>487.91304347826087</v>
      </c>
      <c r="F12" s="16">
        <v>384</v>
      </c>
    </row>
    <row r="13" spans="1:6">
      <c r="A13" s="16" t="s">
        <v>95</v>
      </c>
      <c r="B13" s="16" t="s">
        <v>693</v>
      </c>
      <c r="C13" s="16">
        <v>438</v>
      </c>
      <c r="D13" s="16" t="s">
        <v>45</v>
      </c>
      <c r="E13" s="16">
        <v>487.91304347826087</v>
      </c>
      <c r="F13" s="16">
        <v>384</v>
      </c>
    </row>
    <row r="14" spans="1:6">
      <c r="A14" s="16" t="s">
        <v>125</v>
      </c>
      <c r="B14" s="16" t="s">
        <v>693</v>
      </c>
      <c r="C14" s="16">
        <v>517</v>
      </c>
      <c r="D14" s="16" t="s">
        <v>45</v>
      </c>
      <c r="E14" s="16">
        <v>487.91304347826087</v>
      </c>
      <c r="F14" s="16">
        <v>384</v>
      </c>
    </row>
    <row r="15" spans="1:6">
      <c r="A15" s="16" t="s">
        <v>97</v>
      </c>
      <c r="B15" s="16" t="s">
        <v>693</v>
      </c>
      <c r="C15" s="16">
        <v>300</v>
      </c>
      <c r="D15" s="16" t="s">
        <v>45</v>
      </c>
      <c r="E15" s="16">
        <v>487.91304347826087</v>
      </c>
      <c r="F15" s="16">
        <v>384</v>
      </c>
    </row>
    <row r="16" spans="1:6">
      <c r="A16" s="16" t="s">
        <v>99</v>
      </c>
      <c r="B16" s="16" t="s">
        <v>693</v>
      </c>
      <c r="C16" s="16">
        <v>250</v>
      </c>
      <c r="D16" s="16" t="s">
        <v>45</v>
      </c>
      <c r="E16" s="16">
        <v>487.91304347826087</v>
      </c>
      <c r="F16" s="16">
        <v>384</v>
      </c>
    </row>
    <row r="17" spans="1:6">
      <c r="A17" s="16" t="s">
        <v>101</v>
      </c>
      <c r="B17" s="16" t="s">
        <v>693</v>
      </c>
      <c r="C17" s="16">
        <v>353</v>
      </c>
      <c r="D17" s="16" t="s">
        <v>45</v>
      </c>
      <c r="E17" s="16">
        <v>487.91304347826087</v>
      </c>
      <c r="F17" s="16">
        <v>384</v>
      </c>
    </row>
    <row r="18" spans="1:6">
      <c r="A18" s="16" t="s">
        <v>127</v>
      </c>
      <c r="B18" s="16" t="s">
        <v>693</v>
      </c>
      <c r="C18" s="16">
        <v>178</v>
      </c>
      <c r="D18" s="16" t="s">
        <v>45</v>
      </c>
      <c r="E18" s="16">
        <v>487.91304347826087</v>
      </c>
      <c r="F18" s="16">
        <v>384</v>
      </c>
    </row>
    <row r="19" spans="1:6">
      <c r="A19" s="16" t="s">
        <v>103</v>
      </c>
      <c r="B19" s="16" t="s">
        <v>693</v>
      </c>
      <c r="C19" s="16">
        <v>352</v>
      </c>
      <c r="D19" s="16" t="s">
        <v>45</v>
      </c>
      <c r="E19" s="16">
        <v>487.91304347826087</v>
      </c>
      <c r="F19" s="16">
        <v>384</v>
      </c>
    </row>
    <row r="20" spans="1:6">
      <c r="A20" s="16" t="s">
        <v>105</v>
      </c>
      <c r="B20" s="16" t="s">
        <v>693</v>
      </c>
      <c r="C20" s="16">
        <v>362</v>
      </c>
      <c r="D20" s="16" t="s">
        <v>45</v>
      </c>
      <c r="E20" s="16">
        <v>487.91304347826087</v>
      </c>
      <c r="F20" s="16">
        <v>384</v>
      </c>
    </row>
    <row r="21" spans="1:6">
      <c r="A21" s="16" t="s">
        <v>106</v>
      </c>
      <c r="B21" s="16" t="s">
        <v>693</v>
      </c>
      <c r="C21" s="16">
        <v>277</v>
      </c>
      <c r="D21" s="16" t="s">
        <v>45</v>
      </c>
      <c r="E21" s="16">
        <v>487.91304347826087</v>
      </c>
      <c r="F21" s="16">
        <v>384</v>
      </c>
    </row>
    <row r="22" spans="1:6">
      <c r="A22" s="16" t="s">
        <v>108</v>
      </c>
      <c r="B22" s="16" t="s">
        <v>693</v>
      </c>
      <c r="C22" s="16">
        <v>366</v>
      </c>
      <c r="D22" s="16" t="s">
        <v>45</v>
      </c>
      <c r="E22" s="16">
        <v>487.91304347826087</v>
      </c>
      <c r="F22" s="16">
        <v>384</v>
      </c>
    </row>
    <row r="23" spans="1:6">
      <c r="A23" s="16" t="s">
        <v>110</v>
      </c>
      <c r="B23" s="16" t="s">
        <v>693</v>
      </c>
      <c r="C23" s="16">
        <v>245</v>
      </c>
      <c r="D23" s="16" t="s">
        <v>45</v>
      </c>
      <c r="E23" s="16">
        <v>487.91304347826087</v>
      </c>
      <c r="F23" s="16">
        <v>384</v>
      </c>
    </row>
    <row r="24" spans="1:6">
      <c r="A24" s="16" t="s">
        <v>129</v>
      </c>
      <c r="B24" s="16" t="s">
        <v>693</v>
      </c>
      <c r="C24" s="16">
        <v>782</v>
      </c>
      <c r="D24" s="16" t="s">
        <v>45</v>
      </c>
      <c r="E24" s="16">
        <v>487.91304347826087</v>
      </c>
      <c r="F24" s="16">
        <v>384</v>
      </c>
    </row>
    <row r="25" spans="1:6">
      <c r="A25" s="16" t="s">
        <v>150</v>
      </c>
      <c r="B25" s="16" t="s">
        <v>693</v>
      </c>
      <c r="C25" s="16">
        <v>446</v>
      </c>
      <c r="D25" s="16" t="s">
        <v>46</v>
      </c>
      <c r="E25" s="16">
        <v>434.08333333333331</v>
      </c>
      <c r="F25" s="16">
        <v>474.5</v>
      </c>
    </row>
    <row r="26" spans="1:6">
      <c r="A26" s="16" t="s">
        <v>152</v>
      </c>
      <c r="B26" s="16" t="s">
        <v>693</v>
      </c>
      <c r="C26" s="16">
        <v>550</v>
      </c>
      <c r="D26" s="16" t="s">
        <v>46</v>
      </c>
      <c r="E26" s="16">
        <v>434.08333333333331</v>
      </c>
      <c r="F26" s="16">
        <v>474.5</v>
      </c>
    </row>
    <row r="27" spans="1:6">
      <c r="A27" s="16" t="s">
        <v>154</v>
      </c>
      <c r="B27" s="16" t="s">
        <v>693</v>
      </c>
      <c r="C27" s="16">
        <v>569</v>
      </c>
      <c r="D27" s="16" t="s">
        <v>46</v>
      </c>
      <c r="E27" s="16">
        <v>434.08333333333331</v>
      </c>
      <c r="F27" s="16">
        <v>474.5</v>
      </c>
    </row>
    <row r="28" spans="1:6">
      <c r="A28" s="16" t="s">
        <v>146</v>
      </c>
      <c r="B28" s="16" t="s">
        <v>693</v>
      </c>
      <c r="C28" s="16">
        <v>37</v>
      </c>
      <c r="D28" s="16" t="s">
        <v>46</v>
      </c>
      <c r="E28" s="16">
        <v>434.08333333333331</v>
      </c>
      <c r="F28" s="16">
        <v>474.5</v>
      </c>
    </row>
    <row r="29" spans="1:6">
      <c r="A29" s="16" t="s">
        <v>155</v>
      </c>
      <c r="B29" s="16" t="s">
        <v>693</v>
      </c>
      <c r="C29" s="16">
        <v>520</v>
      </c>
      <c r="D29" s="16" t="s">
        <v>46</v>
      </c>
      <c r="E29" s="16">
        <v>434.08333333333331</v>
      </c>
      <c r="F29" s="16">
        <v>474.5</v>
      </c>
    </row>
    <row r="30" spans="1:6">
      <c r="A30" s="16" t="s">
        <v>157</v>
      </c>
      <c r="B30" s="16" t="s">
        <v>693</v>
      </c>
      <c r="C30" s="16">
        <v>330</v>
      </c>
      <c r="D30" s="16" t="s">
        <v>46</v>
      </c>
      <c r="E30" s="16">
        <v>434.08333333333331</v>
      </c>
      <c r="F30" s="16">
        <v>474.5</v>
      </c>
    </row>
    <row r="31" spans="1:6">
      <c r="A31" s="16" t="s">
        <v>159</v>
      </c>
      <c r="B31" s="16" t="s">
        <v>693</v>
      </c>
      <c r="C31" s="16">
        <v>495</v>
      </c>
      <c r="D31" s="16" t="s">
        <v>46</v>
      </c>
      <c r="E31" s="16">
        <v>434.08333333333331</v>
      </c>
      <c r="F31" s="16">
        <v>474.5</v>
      </c>
    </row>
    <row r="32" spans="1:6">
      <c r="A32" s="16" t="s">
        <v>160</v>
      </c>
      <c r="B32" s="16" t="s">
        <v>693</v>
      </c>
      <c r="C32" s="16">
        <v>433</v>
      </c>
      <c r="D32" s="16" t="s">
        <v>46</v>
      </c>
      <c r="E32" s="16">
        <v>434.08333333333331</v>
      </c>
      <c r="F32" s="16">
        <v>474.5</v>
      </c>
    </row>
    <row r="33" spans="1:6">
      <c r="A33" s="16" t="s">
        <v>148</v>
      </c>
      <c r="B33" s="16" t="s">
        <v>693</v>
      </c>
      <c r="C33" s="16">
        <v>278</v>
      </c>
      <c r="D33" s="16" t="s">
        <v>46</v>
      </c>
      <c r="E33" s="16">
        <v>434.08333333333331</v>
      </c>
      <c r="F33" s="16">
        <v>474.5</v>
      </c>
    </row>
    <row r="34" spans="1:6">
      <c r="A34" s="16" t="s">
        <v>162</v>
      </c>
      <c r="B34" s="16" t="s">
        <v>693</v>
      </c>
      <c r="C34" s="16">
        <v>542</v>
      </c>
      <c r="D34" s="16" t="s">
        <v>46</v>
      </c>
      <c r="E34" s="16">
        <v>434.08333333333331</v>
      </c>
      <c r="F34" s="16">
        <v>474.5</v>
      </c>
    </row>
    <row r="35" spans="1:6">
      <c r="A35" s="16" t="s">
        <v>164</v>
      </c>
      <c r="B35" s="16" t="s">
        <v>693</v>
      </c>
      <c r="C35" s="16">
        <v>454</v>
      </c>
      <c r="D35" s="16" t="s">
        <v>46</v>
      </c>
      <c r="E35" s="16">
        <v>434.08333333333331</v>
      </c>
      <c r="F35" s="16">
        <v>474.5</v>
      </c>
    </row>
    <row r="36" spans="1:6">
      <c r="A36" s="16" t="s">
        <v>166</v>
      </c>
      <c r="B36" s="16" t="s">
        <v>693</v>
      </c>
      <c r="C36" s="16">
        <v>555</v>
      </c>
      <c r="D36" s="16" t="s">
        <v>46</v>
      </c>
      <c r="E36" s="16">
        <v>434.08333333333331</v>
      </c>
      <c r="F36" s="16">
        <v>474.5</v>
      </c>
    </row>
  </sheetData>
  <sheetProtection algorithmName="SHA-512" hashValue="RspBO6Hgytj3KOBKp0L6MSpgMA8R7HWgN4/zZ6k/TpAIyRAksHlYbpV7+q1LIQ+ep11Noqs/SoLBWcJ7jg5Llg==" saltValue="cOeQrlALKakEeErTNo2QDw==" spinCount="100000" sheet="1" objects="1" scenarios="1"/>
  <phoneticPr fontId="3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C260-A814-4264-9460-B691C7708FC7}">
  <sheetPr codeName="Sheet10">
    <tabColor theme="9" tint="0.59999389629810485"/>
  </sheetPr>
  <dimension ref="A1:H276"/>
  <sheetViews>
    <sheetView topLeftCell="A208" workbookViewId="0">
      <selection activeCell="A2" sqref="A2:H273"/>
    </sheetView>
  </sheetViews>
  <sheetFormatPr defaultRowHeight="13.5"/>
  <cols>
    <col min="2" max="2" width="10.75" customWidth="1"/>
    <col min="3" max="3" width="33.875" bestFit="1" customWidth="1"/>
    <col min="5" max="5" width="20.75" bestFit="1" customWidth="1"/>
  </cols>
  <sheetData>
    <row r="1" spans="1:8">
      <c r="A1" s="16" t="s">
        <v>177</v>
      </c>
      <c r="B1" s="16" t="s">
        <v>172</v>
      </c>
      <c r="C1" s="16" t="s">
        <v>440</v>
      </c>
      <c r="D1" s="16" t="s">
        <v>647</v>
      </c>
      <c r="E1" s="16" t="s">
        <v>178</v>
      </c>
      <c r="F1" s="16" t="s">
        <v>179</v>
      </c>
      <c r="G1" s="16" t="s">
        <v>648</v>
      </c>
      <c r="H1" s="16" t="s">
        <v>474</v>
      </c>
    </row>
    <row r="2" spans="1:8">
      <c r="A2" s="16">
        <v>2</v>
      </c>
      <c r="B2" s="16">
        <v>4</v>
      </c>
      <c r="C2" s="16" t="s">
        <v>569</v>
      </c>
      <c r="D2" s="16" t="s">
        <v>59</v>
      </c>
      <c r="E2" s="16" t="s">
        <v>239</v>
      </c>
      <c r="F2" s="16">
        <v>199</v>
      </c>
      <c r="G2" s="16"/>
      <c r="H2" s="16" t="s">
        <v>693</v>
      </c>
    </row>
    <row r="3" spans="1:8">
      <c r="A3" s="16">
        <v>4</v>
      </c>
      <c r="B3" s="16">
        <v>4</v>
      </c>
      <c r="C3" s="16" t="s">
        <v>569</v>
      </c>
      <c r="D3" s="16" t="s">
        <v>59</v>
      </c>
      <c r="E3" s="16" t="s">
        <v>293</v>
      </c>
      <c r="F3" s="16">
        <v>130</v>
      </c>
      <c r="G3" s="16"/>
      <c r="H3" s="16" t="s">
        <v>693</v>
      </c>
    </row>
    <row r="4" spans="1:8">
      <c r="A4" s="16">
        <v>5</v>
      </c>
      <c r="B4" s="16">
        <v>4</v>
      </c>
      <c r="C4" s="16" t="s">
        <v>569</v>
      </c>
      <c r="D4" s="16" t="s">
        <v>59</v>
      </c>
      <c r="E4" s="16" t="s">
        <v>294</v>
      </c>
      <c r="F4" s="16">
        <v>20</v>
      </c>
      <c r="G4" s="16"/>
      <c r="H4" s="16" t="s">
        <v>693</v>
      </c>
    </row>
    <row r="5" spans="1:8">
      <c r="A5" s="16">
        <v>6</v>
      </c>
      <c r="B5" s="16">
        <v>4</v>
      </c>
      <c r="C5" s="16" t="s">
        <v>569</v>
      </c>
      <c r="D5" s="16" t="s">
        <v>59</v>
      </c>
      <c r="E5" s="16" t="s">
        <v>302</v>
      </c>
      <c r="F5" s="16">
        <v>51</v>
      </c>
      <c r="G5" s="16"/>
      <c r="H5" s="16" t="s">
        <v>693</v>
      </c>
    </row>
    <row r="6" spans="1:8">
      <c r="A6" s="16">
        <v>7</v>
      </c>
      <c r="B6" s="16">
        <v>4</v>
      </c>
      <c r="C6" s="16" t="s">
        <v>569</v>
      </c>
      <c r="D6" s="16" t="s">
        <v>59</v>
      </c>
      <c r="E6" s="16" t="s">
        <v>390</v>
      </c>
      <c r="F6" s="16">
        <v>717</v>
      </c>
      <c r="G6" s="16">
        <v>1</v>
      </c>
      <c r="H6" s="16" t="s">
        <v>693</v>
      </c>
    </row>
    <row r="7" spans="1:8">
      <c r="A7" s="16">
        <v>8</v>
      </c>
      <c r="B7" s="16">
        <v>4</v>
      </c>
      <c r="C7" s="16" t="s">
        <v>569</v>
      </c>
      <c r="D7" s="16" t="s">
        <v>59</v>
      </c>
      <c r="E7" s="16" t="s">
        <v>391</v>
      </c>
      <c r="F7" s="16">
        <v>28</v>
      </c>
      <c r="G7" s="16"/>
      <c r="H7" s="16" t="s">
        <v>693</v>
      </c>
    </row>
    <row r="8" spans="1:8">
      <c r="A8" s="16">
        <v>9</v>
      </c>
      <c r="B8" s="16">
        <v>2</v>
      </c>
      <c r="C8" s="16" t="s">
        <v>563</v>
      </c>
      <c r="D8" s="16" t="s">
        <v>57</v>
      </c>
      <c r="E8" s="16" t="s">
        <v>220</v>
      </c>
      <c r="F8" s="16">
        <v>81</v>
      </c>
      <c r="G8" s="16"/>
      <c r="H8" s="16" t="s">
        <v>693</v>
      </c>
    </row>
    <row r="9" spans="1:8">
      <c r="A9" s="16">
        <v>10</v>
      </c>
      <c r="B9" s="16">
        <v>2</v>
      </c>
      <c r="C9" s="16" t="s">
        <v>563</v>
      </c>
      <c r="D9" s="16" t="s">
        <v>57</v>
      </c>
      <c r="E9" s="16" t="s">
        <v>288</v>
      </c>
      <c r="F9" s="16">
        <v>325</v>
      </c>
      <c r="G9" s="16">
        <v>1</v>
      </c>
      <c r="H9" s="16" t="s">
        <v>693</v>
      </c>
    </row>
    <row r="10" spans="1:8">
      <c r="A10" s="16">
        <v>12</v>
      </c>
      <c r="B10" s="16">
        <v>2</v>
      </c>
      <c r="C10" s="16" t="s">
        <v>563</v>
      </c>
      <c r="D10" s="16" t="s">
        <v>57</v>
      </c>
      <c r="E10" s="16" t="s">
        <v>388</v>
      </c>
      <c r="F10" s="16">
        <v>124</v>
      </c>
      <c r="G10" s="16"/>
      <c r="H10" s="16" t="s">
        <v>693</v>
      </c>
    </row>
    <row r="11" spans="1:8">
      <c r="A11" s="16">
        <v>13</v>
      </c>
      <c r="B11" s="16">
        <v>2</v>
      </c>
      <c r="C11" s="16" t="s">
        <v>563</v>
      </c>
      <c r="D11" s="16" t="s">
        <v>57</v>
      </c>
      <c r="E11" s="16" t="s">
        <v>649</v>
      </c>
      <c r="F11" s="16">
        <v>20</v>
      </c>
      <c r="G11" s="16"/>
      <c r="H11" s="16" t="s">
        <v>693</v>
      </c>
    </row>
    <row r="12" spans="1:8">
      <c r="A12" s="16">
        <v>14</v>
      </c>
      <c r="B12" s="16">
        <v>2</v>
      </c>
      <c r="C12" s="16" t="s">
        <v>563</v>
      </c>
      <c r="D12" s="16" t="s">
        <v>57</v>
      </c>
      <c r="E12" s="16" t="s">
        <v>414</v>
      </c>
      <c r="F12" s="16">
        <v>86</v>
      </c>
      <c r="G12" s="16">
        <v>1</v>
      </c>
      <c r="H12" s="16" t="s">
        <v>693</v>
      </c>
    </row>
    <row r="13" spans="1:8">
      <c r="A13" s="16">
        <v>15</v>
      </c>
      <c r="B13" s="16">
        <v>2</v>
      </c>
      <c r="C13" s="16" t="s">
        <v>563</v>
      </c>
      <c r="D13" s="16" t="s">
        <v>57</v>
      </c>
      <c r="E13" s="16" t="s">
        <v>433</v>
      </c>
      <c r="F13" s="16">
        <v>116</v>
      </c>
      <c r="G13" s="16"/>
      <c r="H13" s="16" t="s">
        <v>693</v>
      </c>
    </row>
    <row r="14" spans="1:8">
      <c r="A14" s="16">
        <v>16</v>
      </c>
      <c r="B14" s="16">
        <v>1</v>
      </c>
      <c r="C14" s="16" t="s">
        <v>560</v>
      </c>
      <c r="D14" s="16" t="s">
        <v>56</v>
      </c>
      <c r="E14" s="16" t="s">
        <v>212</v>
      </c>
      <c r="F14" s="16">
        <v>804</v>
      </c>
      <c r="G14" s="16"/>
      <c r="H14" s="16" t="s">
        <v>693</v>
      </c>
    </row>
    <row r="15" spans="1:8">
      <c r="A15" s="16">
        <v>17</v>
      </c>
      <c r="B15" s="16">
        <v>1</v>
      </c>
      <c r="C15" s="16" t="s">
        <v>560</v>
      </c>
      <c r="D15" s="16" t="s">
        <v>56</v>
      </c>
      <c r="E15" s="16" t="s">
        <v>280</v>
      </c>
      <c r="F15" s="16">
        <v>58</v>
      </c>
      <c r="G15" s="16"/>
      <c r="H15" s="16" t="s">
        <v>693</v>
      </c>
    </row>
    <row r="16" spans="1:8">
      <c r="A16" s="16">
        <v>18</v>
      </c>
      <c r="B16" s="16">
        <v>1</v>
      </c>
      <c r="C16" s="16" t="s">
        <v>560</v>
      </c>
      <c r="D16" s="16" t="s">
        <v>56</v>
      </c>
      <c r="E16" s="16" t="s">
        <v>351</v>
      </c>
      <c r="F16" s="16">
        <v>259</v>
      </c>
      <c r="G16" s="16"/>
      <c r="H16" s="16" t="s">
        <v>693</v>
      </c>
    </row>
    <row r="17" spans="1:8">
      <c r="A17" s="16">
        <v>19</v>
      </c>
      <c r="B17" s="16">
        <v>1</v>
      </c>
      <c r="C17" s="16" t="s">
        <v>560</v>
      </c>
      <c r="D17" s="16" t="s">
        <v>56</v>
      </c>
      <c r="E17" s="16" t="s">
        <v>352</v>
      </c>
      <c r="F17" s="16">
        <v>59</v>
      </c>
      <c r="G17" s="16"/>
      <c r="H17" s="16" t="s">
        <v>693</v>
      </c>
    </row>
    <row r="18" spans="1:8">
      <c r="A18" s="16">
        <v>20</v>
      </c>
      <c r="B18" s="16">
        <v>1</v>
      </c>
      <c r="C18" s="16" t="s">
        <v>560</v>
      </c>
      <c r="D18" s="16" t="s">
        <v>56</v>
      </c>
      <c r="E18" s="16" t="s">
        <v>353</v>
      </c>
      <c r="F18" s="16">
        <v>768</v>
      </c>
      <c r="G18" s="16"/>
      <c r="H18" s="16" t="s">
        <v>693</v>
      </c>
    </row>
    <row r="19" spans="1:8">
      <c r="A19" s="16">
        <v>21</v>
      </c>
      <c r="B19" s="16">
        <v>1</v>
      </c>
      <c r="C19" s="16" t="s">
        <v>560</v>
      </c>
      <c r="D19" s="16" t="s">
        <v>56</v>
      </c>
      <c r="E19" s="16" t="s">
        <v>354</v>
      </c>
      <c r="F19" s="16">
        <v>433</v>
      </c>
      <c r="G19" s="16"/>
      <c r="H19" s="16" t="s">
        <v>693</v>
      </c>
    </row>
    <row r="20" spans="1:8">
      <c r="A20" s="16">
        <v>22</v>
      </c>
      <c r="B20" s="16">
        <v>1</v>
      </c>
      <c r="C20" s="16" t="s">
        <v>560</v>
      </c>
      <c r="D20" s="16" t="s">
        <v>56</v>
      </c>
      <c r="E20" s="16" t="s">
        <v>650</v>
      </c>
      <c r="F20" s="16">
        <v>154</v>
      </c>
      <c r="G20" s="16"/>
      <c r="H20" s="16" t="s">
        <v>693</v>
      </c>
    </row>
    <row r="21" spans="1:8">
      <c r="A21" s="16">
        <v>23</v>
      </c>
      <c r="B21" s="16">
        <v>1</v>
      </c>
      <c r="C21" s="16" t="s">
        <v>560</v>
      </c>
      <c r="D21" s="16" t="s">
        <v>56</v>
      </c>
      <c r="E21" s="16" t="s">
        <v>651</v>
      </c>
      <c r="F21" s="16">
        <v>262</v>
      </c>
      <c r="G21" s="16"/>
      <c r="H21" s="16" t="s">
        <v>693</v>
      </c>
    </row>
    <row r="22" spans="1:8">
      <c r="A22" s="16">
        <v>24</v>
      </c>
      <c r="B22" s="16">
        <v>1</v>
      </c>
      <c r="C22" s="16" t="s">
        <v>560</v>
      </c>
      <c r="D22" s="16" t="s">
        <v>56</v>
      </c>
      <c r="E22" s="16" t="s">
        <v>355</v>
      </c>
      <c r="F22" s="16">
        <v>550</v>
      </c>
      <c r="G22" s="16"/>
      <c r="H22" s="16" t="s">
        <v>693</v>
      </c>
    </row>
    <row r="23" spans="1:8">
      <c r="A23" s="16">
        <v>25</v>
      </c>
      <c r="B23" s="16">
        <v>1</v>
      </c>
      <c r="C23" s="16" t="s">
        <v>560</v>
      </c>
      <c r="D23" s="16" t="s">
        <v>56</v>
      </c>
      <c r="E23" s="16" t="s">
        <v>225</v>
      </c>
      <c r="F23" s="16">
        <v>212</v>
      </c>
      <c r="G23" s="16"/>
      <c r="H23" s="16" t="s">
        <v>693</v>
      </c>
    </row>
    <row r="24" spans="1:8">
      <c r="A24" s="16">
        <v>26</v>
      </c>
      <c r="B24" s="16">
        <v>1</v>
      </c>
      <c r="C24" s="16" t="s">
        <v>560</v>
      </c>
      <c r="D24" s="16" t="s">
        <v>56</v>
      </c>
      <c r="E24" s="16" t="s">
        <v>356</v>
      </c>
      <c r="F24" s="16">
        <v>422</v>
      </c>
      <c r="G24" s="16"/>
      <c r="H24" s="16" t="s">
        <v>693</v>
      </c>
    </row>
    <row r="25" spans="1:8">
      <c r="A25" s="16">
        <v>27</v>
      </c>
      <c r="B25" s="16">
        <v>1</v>
      </c>
      <c r="C25" s="16" t="s">
        <v>560</v>
      </c>
      <c r="D25" s="16" t="s">
        <v>56</v>
      </c>
      <c r="E25" s="16" t="s">
        <v>376</v>
      </c>
      <c r="F25" s="16">
        <v>108</v>
      </c>
      <c r="G25" s="16"/>
      <c r="H25" s="16" t="s">
        <v>693</v>
      </c>
    </row>
    <row r="26" spans="1:8">
      <c r="A26" s="16">
        <v>28</v>
      </c>
      <c r="B26" s="16">
        <v>1</v>
      </c>
      <c r="C26" s="16" t="s">
        <v>560</v>
      </c>
      <c r="D26" s="16" t="s">
        <v>56</v>
      </c>
      <c r="E26" s="16" t="s">
        <v>546</v>
      </c>
      <c r="F26" s="16">
        <v>52</v>
      </c>
      <c r="G26" s="16"/>
      <c r="H26" s="16" t="s">
        <v>693</v>
      </c>
    </row>
    <row r="27" spans="1:8">
      <c r="A27" s="16">
        <v>29</v>
      </c>
      <c r="B27" s="16">
        <v>5</v>
      </c>
      <c r="C27" s="16" t="s">
        <v>679</v>
      </c>
      <c r="D27" s="16" t="s">
        <v>60</v>
      </c>
      <c r="E27" s="16" t="s">
        <v>200</v>
      </c>
      <c r="F27" s="16">
        <v>40</v>
      </c>
      <c r="G27" s="16"/>
      <c r="H27" s="16" t="s">
        <v>693</v>
      </c>
    </row>
    <row r="28" spans="1:8">
      <c r="A28" s="16">
        <v>30</v>
      </c>
      <c r="B28" s="16">
        <v>5</v>
      </c>
      <c r="C28" s="16" t="s">
        <v>679</v>
      </c>
      <c r="D28" s="16" t="s">
        <v>60</v>
      </c>
      <c r="E28" s="16" t="s">
        <v>201</v>
      </c>
      <c r="F28" s="16">
        <v>18</v>
      </c>
      <c r="G28" s="16"/>
      <c r="H28" s="16" t="s">
        <v>693</v>
      </c>
    </row>
    <row r="29" spans="1:8">
      <c r="A29" s="16">
        <v>31</v>
      </c>
      <c r="B29" s="16">
        <v>5</v>
      </c>
      <c r="C29" s="16" t="s">
        <v>679</v>
      </c>
      <c r="D29" s="16" t="s">
        <v>60</v>
      </c>
      <c r="E29" s="16" t="s">
        <v>216</v>
      </c>
      <c r="F29" s="16">
        <v>16</v>
      </c>
      <c r="G29" s="16"/>
      <c r="H29" s="16" t="s">
        <v>693</v>
      </c>
    </row>
    <row r="30" spans="1:8">
      <c r="A30" s="16">
        <v>32</v>
      </c>
      <c r="B30" s="16">
        <v>5</v>
      </c>
      <c r="C30" s="16" t="s">
        <v>679</v>
      </c>
      <c r="D30" s="16" t="s">
        <v>60</v>
      </c>
      <c r="E30" s="16" t="s">
        <v>229</v>
      </c>
      <c r="F30" s="16">
        <v>85</v>
      </c>
      <c r="G30" s="16"/>
      <c r="H30" s="16" t="s">
        <v>693</v>
      </c>
    </row>
    <row r="31" spans="1:8">
      <c r="A31" s="16">
        <v>33</v>
      </c>
      <c r="B31" s="16">
        <v>5</v>
      </c>
      <c r="C31" s="16" t="s">
        <v>679</v>
      </c>
      <c r="D31" s="16" t="s">
        <v>60</v>
      </c>
      <c r="E31" s="16" t="s">
        <v>240</v>
      </c>
      <c r="F31" s="16">
        <v>178</v>
      </c>
      <c r="G31" s="16"/>
      <c r="H31" s="16" t="s">
        <v>693</v>
      </c>
    </row>
    <row r="32" spans="1:8">
      <c r="A32" s="16">
        <v>34</v>
      </c>
      <c r="B32" s="16">
        <v>5</v>
      </c>
      <c r="C32" s="16" t="s">
        <v>679</v>
      </c>
      <c r="D32" s="16" t="s">
        <v>60</v>
      </c>
      <c r="E32" s="16" t="s">
        <v>266</v>
      </c>
      <c r="F32" s="16">
        <v>229</v>
      </c>
      <c r="G32" s="16"/>
      <c r="H32" s="16" t="s">
        <v>693</v>
      </c>
    </row>
    <row r="33" spans="1:8">
      <c r="A33" s="16">
        <v>35</v>
      </c>
      <c r="B33" s="16">
        <v>5</v>
      </c>
      <c r="C33" s="16" t="s">
        <v>679</v>
      </c>
      <c r="D33" s="16" t="s">
        <v>60</v>
      </c>
      <c r="E33" s="16" t="s">
        <v>275</v>
      </c>
      <c r="F33" s="16">
        <v>380</v>
      </c>
      <c r="G33" s="16"/>
      <c r="H33" s="16" t="s">
        <v>693</v>
      </c>
    </row>
    <row r="34" spans="1:8">
      <c r="A34" s="16">
        <v>36</v>
      </c>
      <c r="B34" s="16">
        <v>5</v>
      </c>
      <c r="C34" s="16" t="s">
        <v>679</v>
      </c>
      <c r="D34" s="16" t="s">
        <v>60</v>
      </c>
      <c r="E34" s="16" t="s">
        <v>289</v>
      </c>
      <c r="F34" s="16">
        <v>131</v>
      </c>
      <c r="G34" s="16"/>
      <c r="H34" s="16" t="s">
        <v>693</v>
      </c>
    </row>
    <row r="35" spans="1:8">
      <c r="A35" s="16">
        <v>37</v>
      </c>
      <c r="B35" s="16">
        <v>5</v>
      </c>
      <c r="C35" s="16" t="s">
        <v>679</v>
      </c>
      <c r="D35" s="16" t="s">
        <v>60</v>
      </c>
      <c r="E35" s="16" t="s">
        <v>292</v>
      </c>
      <c r="F35" s="16">
        <v>191</v>
      </c>
      <c r="G35" s="16"/>
      <c r="H35" s="16" t="s">
        <v>693</v>
      </c>
    </row>
    <row r="36" spans="1:8">
      <c r="A36" s="16">
        <v>38</v>
      </c>
      <c r="B36" s="16">
        <v>5</v>
      </c>
      <c r="C36" s="16" t="s">
        <v>679</v>
      </c>
      <c r="D36" s="16" t="s">
        <v>60</v>
      </c>
      <c r="E36" s="16" t="s">
        <v>379</v>
      </c>
      <c r="F36" s="16">
        <v>23</v>
      </c>
      <c r="G36" s="16"/>
      <c r="H36" s="16" t="s">
        <v>693</v>
      </c>
    </row>
    <row r="37" spans="1:8">
      <c r="A37" s="16">
        <v>39</v>
      </c>
      <c r="B37" s="16">
        <v>5</v>
      </c>
      <c r="C37" s="16" t="s">
        <v>679</v>
      </c>
      <c r="D37" s="16" t="s">
        <v>60</v>
      </c>
      <c r="E37" s="16" t="s">
        <v>435</v>
      </c>
      <c r="F37" s="16">
        <v>281</v>
      </c>
      <c r="G37" s="16"/>
      <c r="H37" s="16" t="s">
        <v>693</v>
      </c>
    </row>
    <row r="38" spans="1:8">
      <c r="A38" s="16">
        <v>40</v>
      </c>
      <c r="B38" s="16">
        <v>3</v>
      </c>
      <c r="C38" s="16" t="s">
        <v>566</v>
      </c>
      <c r="D38" s="16" t="s">
        <v>58</v>
      </c>
      <c r="E38" s="16" t="s">
        <v>207</v>
      </c>
      <c r="F38" s="16">
        <v>55</v>
      </c>
      <c r="G38" s="16"/>
      <c r="H38" s="16" t="s">
        <v>693</v>
      </c>
    </row>
    <row r="39" spans="1:8">
      <c r="A39" s="16">
        <v>41</v>
      </c>
      <c r="B39" s="16">
        <v>3</v>
      </c>
      <c r="C39" s="16" t="s">
        <v>566</v>
      </c>
      <c r="D39" s="16" t="s">
        <v>58</v>
      </c>
      <c r="E39" s="16" t="s">
        <v>211</v>
      </c>
      <c r="F39" s="16">
        <v>908</v>
      </c>
      <c r="G39" s="16">
        <v>1</v>
      </c>
      <c r="H39" s="16" t="s">
        <v>693</v>
      </c>
    </row>
    <row r="40" spans="1:8">
      <c r="A40" s="16">
        <v>42</v>
      </c>
      <c r="B40" s="16">
        <v>3</v>
      </c>
      <c r="C40" s="16" t="s">
        <v>566</v>
      </c>
      <c r="D40" s="16" t="s">
        <v>58</v>
      </c>
      <c r="E40" s="16" t="s">
        <v>223</v>
      </c>
      <c r="F40" s="16">
        <v>326</v>
      </c>
      <c r="G40" s="16">
        <v>1</v>
      </c>
      <c r="H40" s="16" t="s">
        <v>693</v>
      </c>
    </row>
    <row r="41" spans="1:8">
      <c r="A41" s="16">
        <v>43</v>
      </c>
      <c r="B41" s="16">
        <v>3</v>
      </c>
      <c r="C41" s="16" t="s">
        <v>566</v>
      </c>
      <c r="D41" s="16" t="s">
        <v>58</v>
      </c>
      <c r="E41" s="16" t="s">
        <v>315</v>
      </c>
      <c r="F41" s="16">
        <v>13</v>
      </c>
      <c r="G41" s="16"/>
      <c r="H41" s="16" t="s">
        <v>693</v>
      </c>
    </row>
    <row r="42" spans="1:8">
      <c r="A42" s="16">
        <v>44</v>
      </c>
      <c r="B42" s="16">
        <v>3</v>
      </c>
      <c r="C42" s="16" t="s">
        <v>566</v>
      </c>
      <c r="D42" s="16" t="s">
        <v>58</v>
      </c>
      <c r="E42" s="16" t="s">
        <v>328</v>
      </c>
      <c r="F42" s="16">
        <v>86</v>
      </c>
      <c r="G42" s="16"/>
      <c r="H42" s="16" t="s">
        <v>693</v>
      </c>
    </row>
    <row r="43" spans="1:8">
      <c r="A43" s="16">
        <v>45</v>
      </c>
      <c r="B43" s="16">
        <v>3</v>
      </c>
      <c r="C43" s="16" t="s">
        <v>566</v>
      </c>
      <c r="D43" s="16" t="s">
        <v>58</v>
      </c>
      <c r="E43" s="16" t="s">
        <v>340</v>
      </c>
      <c r="F43" s="16">
        <v>186</v>
      </c>
      <c r="G43" s="16"/>
      <c r="H43" s="16" t="s">
        <v>693</v>
      </c>
    </row>
    <row r="44" spans="1:8">
      <c r="A44" s="16">
        <v>46</v>
      </c>
      <c r="B44" s="16">
        <v>3</v>
      </c>
      <c r="C44" s="16" t="s">
        <v>566</v>
      </c>
      <c r="D44" s="16" t="s">
        <v>58</v>
      </c>
      <c r="E44" s="16" t="s">
        <v>399</v>
      </c>
      <c r="F44" s="16">
        <v>65</v>
      </c>
      <c r="G44" s="16"/>
      <c r="H44" s="16" t="s">
        <v>693</v>
      </c>
    </row>
    <row r="45" spans="1:8">
      <c r="A45" s="16">
        <v>48</v>
      </c>
      <c r="B45" s="16">
        <v>3</v>
      </c>
      <c r="C45" s="16" t="s">
        <v>566</v>
      </c>
      <c r="D45" s="16" t="s">
        <v>58</v>
      </c>
      <c r="E45" s="16" t="s">
        <v>409</v>
      </c>
      <c r="F45" s="16">
        <v>22</v>
      </c>
      <c r="G45" s="16"/>
      <c r="H45" s="16" t="s">
        <v>693</v>
      </c>
    </row>
    <row r="46" spans="1:8">
      <c r="A46" s="16">
        <v>49</v>
      </c>
      <c r="B46" s="16">
        <v>3</v>
      </c>
      <c r="C46" s="16" t="s">
        <v>566</v>
      </c>
      <c r="D46" s="16" t="s">
        <v>58</v>
      </c>
      <c r="E46" s="16" t="s">
        <v>411</v>
      </c>
      <c r="F46" s="16">
        <v>88</v>
      </c>
      <c r="G46" s="16"/>
      <c r="H46" s="16" t="s">
        <v>693</v>
      </c>
    </row>
    <row r="47" spans="1:8">
      <c r="A47" s="16">
        <v>50</v>
      </c>
      <c r="B47" s="16">
        <v>9</v>
      </c>
      <c r="C47" s="16" t="s">
        <v>582</v>
      </c>
      <c r="D47" s="16" t="s">
        <v>64</v>
      </c>
      <c r="E47" s="16" t="s">
        <v>255</v>
      </c>
      <c r="F47" s="16">
        <v>323</v>
      </c>
      <c r="G47" s="16"/>
      <c r="H47" s="16" t="s">
        <v>693</v>
      </c>
    </row>
    <row r="48" spans="1:8">
      <c r="A48" s="16">
        <v>51</v>
      </c>
      <c r="B48" s="16">
        <v>9</v>
      </c>
      <c r="C48" s="16" t="s">
        <v>582</v>
      </c>
      <c r="D48" s="16" t="s">
        <v>64</v>
      </c>
      <c r="E48" s="16" t="s">
        <v>261</v>
      </c>
      <c r="F48" s="16">
        <v>164</v>
      </c>
      <c r="G48" s="16"/>
      <c r="H48" s="16" t="s">
        <v>693</v>
      </c>
    </row>
    <row r="49" spans="1:8">
      <c r="A49" s="16">
        <v>52</v>
      </c>
      <c r="B49" s="16">
        <v>9</v>
      </c>
      <c r="C49" s="16" t="s">
        <v>582</v>
      </c>
      <c r="D49" s="16" t="s">
        <v>64</v>
      </c>
      <c r="E49" s="16" t="s">
        <v>267</v>
      </c>
      <c r="F49" s="16">
        <v>702</v>
      </c>
      <c r="G49" s="16"/>
      <c r="H49" s="16" t="s">
        <v>693</v>
      </c>
    </row>
    <row r="50" spans="1:8">
      <c r="A50" s="16">
        <v>53</v>
      </c>
      <c r="B50" s="16">
        <v>9</v>
      </c>
      <c r="C50" s="16" t="s">
        <v>582</v>
      </c>
      <c r="D50" s="16" t="s">
        <v>64</v>
      </c>
      <c r="E50" s="16" t="s">
        <v>270</v>
      </c>
      <c r="F50" s="16">
        <v>81</v>
      </c>
      <c r="G50" s="16"/>
      <c r="H50" s="16" t="s">
        <v>693</v>
      </c>
    </row>
    <row r="51" spans="1:8">
      <c r="A51" s="16">
        <v>54</v>
      </c>
      <c r="B51" s="16">
        <v>9</v>
      </c>
      <c r="C51" s="16" t="s">
        <v>582</v>
      </c>
      <c r="D51" s="16" t="s">
        <v>64</v>
      </c>
      <c r="E51" s="16" t="s">
        <v>273</v>
      </c>
      <c r="F51" s="16">
        <v>120</v>
      </c>
      <c r="G51" s="16"/>
      <c r="H51" s="16" t="s">
        <v>693</v>
      </c>
    </row>
    <row r="52" spans="1:8">
      <c r="A52" s="16">
        <v>56</v>
      </c>
      <c r="B52" s="16">
        <v>9</v>
      </c>
      <c r="C52" s="16" t="s">
        <v>582</v>
      </c>
      <c r="D52" s="16" t="s">
        <v>64</v>
      </c>
      <c r="E52" s="16" t="s">
        <v>285</v>
      </c>
      <c r="F52" s="16">
        <v>236</v>
      </c>
      <c r="G52" s="16"/>
      <c r="H52" s="16" t="s">
        <v>693</v>
      </c>
    </row>
    <row r="53" spans="1:8">
      <c r="A53" s="16">
        <v>57</v>
      </c>
      <c r="B53" s="16">
        <v>9</v>
      </c>
      <c r="C53" s="16" t="s">
        <v>582</v>
      </c>
      <c r="D53" s="16" t="s">
        <v>64</v>
      </c>
      <c r="E53" s="16" t="s">
        <v>304</v>
      </c>
      <c r="F53" s="16">
        <v>83</v>
      </c>
      <c r="G53" s="16"/>
      <c r="H53" s="16" t="s">
        <v>693</v>
      </c>
    </row>
    <row r="54" spans="1:8">
      <c r="A54" s="16">
        <v>58</v>
      </c>
      <c r="B54" s="16">
        <v>9</v>
      </c>
      <c r="C54" s="16" t="s">
        <v>582</v>
      </c>
      <c r="D54" s="16" t="s">
        <v>64</v>
      </c>
      <c r="E54" s="16" t="s">
        <v>306</v>
      </c>
      <c r="F54" s="16">
        <v>320</v>
      </c>
      <c r="G54" s="16"/>
      <c r="H54" s="16" t="s">
        <v>693</v>
      </c>
    </row>
    <row r="55" spans="1:8">
      <c r="A55" s="16">
        <v>59</v>
      </c>
      <c r="B55" s="16">
        <v>9</v>
      </c>
      <c r="C55" s="16" t="s">
        <v>582</v>
      </c>
      <c r="D55" s="16" t="s">
        <v>64</v>
      </c>
      <c r="E55" s="16" t="s">
        <v>317</v>
      </c>
      <c r="F55" s="16">
        <v>143</v>
      </c>
      <c r="G55" s="16"/>
      <c r="H55" s="16" t="s">
        <v>693</v>
      </c>
    </row>
    <row r="56" spans="1:8">
      <c r="A56" s="16">
        <v>60</v>
      </c>
      <c r="B56" s="16">
        <v>9</v>
      </c>
      <c r="C56" s="16" t="s">
        <v>582</v>
      </c>
      <c r="D56" s="16" t="s">
        <v>64</v>
      </c>
      <c r="E56" s="16" t="s">
        <v>318</v>
      </c>
      <c r="F56" s="16">
        <v>89</v>
      </c>
      <c r="G56" s="16"/>
      <c r="H56" s="16" t="s">
        <v>693</v>
      </c>
    </row>
    <row r="57" spans="1:8">
      <c r="A57" s="16">
        <v>61</v>
      </c>
      <c r="B57" s="16">
        <v>6</v>
      </c>
      <c r="C57" s="16" t="s">
        <v>573</v>
      </c>
      <c r="D57" s="16" t="s">
        <v>61</v>
      </c>
      <c r="E57" s="16" t="s">
        <v>248</v>
      </c>
      <c r="F57" s="16">
        <v>215</v>
      </c>
      <c r="G57" s="16"/>
      <c r="H57" s="16" t="s">
        <v>693</v>
      </c>
    </row>
    <row r="58" spans="1:8">
      <c r="A58" s="16">
        <v>62</v>
      </c>
      <c r="B58" s="16">
        <v>6</v>
      </c>
      <c r="C58" s="16" t="s">
        <v>573</v>
      </c>
      <c r="D58" s="16" t="s">
        <v>61</v>
      </c>
      <c r="E58" s="16" t="s">
        <v>249</v>
      </c>
      <c r="F58" s="16">
        <v>98</v>
      </c>
      <c r="G58" s="16"/>
      <c r="H58" s="16" t="s">
        <v>693</v>
      </c>
    </row>
    <row r="59" spans="1:8">
      <c r="A59" s="16">
        <v>63</v>
      </c>
      <c r="B59" s="16">
        <v>6</v>
      </c>
      <c r="C59" s="16" t="s">
        <v>573</v>
      </c>
      <c r="D59" s="16" t="s">
        <v>61</v>
      </c>
      <c r="E59" s="16" t="s">
        <v>250</v>
      </c>
      <c r="F59" s="16">
        <v>119</v>
      </c>
      <c r="G59" s="16"/>
      <c r="H59" s="16" t="s">
        <v>693</v>
      </c>
    </row>
    <row r="60" spans="1:8">
      <c r="A60" s="16">
        <v>64</v>
      </c>
      <c r="B60" s="16">
        <v>6</v>
      </c>
      <c r="C60" s="16" t="s">
        <v>573</v>
      </c>
      <c r="D60" s="16" t="s">
        <v>61</v>
      </c>
      <c r="E60" s="16" t="s">
        <v>251</v>
      </c>
      <c r="F60" s="16">
        <v>221</v>
      </c>
      <c r="G60" s="16"/>
      <c r="H60" s="16" t="s">
        <v>693</v>
      </c>
    </row>
    <row r="61" spans="1:8">
      <c r="A61" s="16">
        <v>65</v>
      </c>
      <c r="B61" s="16">
        <v>6</v>
      </c>
      <c r="C61" s="16" t="s">
        <v>573</v>
      </c>
      <c r="D61" s="16" t="s">
        <v>61</v>
      </c>
      <c r="E61" s="16" t="s">
        <v>252</v>
      </c>
      <c r="F61" s="16">
        <v>658</v>
      </c>
      <c r="G61" s="16"/>
      <c r="H61" s="16" t="s">
        <v>693</v>
      </c>
    </row>
    <row r="62" spans="1:8">
      <c r="A62" s="16">
        <v>66</v>
      </c>
      <c r="B62" s="16">
        <v>6</v>
      </c>
      <c r="C62" s="16" t="s">
        <v>573</v>
      </c>
      <c r="D62" s="16" t="s">
        <v>61</v>
      </c>
      <c r="E62" s="16" t="s">
        <v>253</v>
      </c>
      <c r="F62" s="16">
        <v>5</v>
      </c>
      <c r="G62" s="16"/>
      <c r="H62" s="16" t="s">
        <v>693</v>
      </c>
    </row>
    <row r="63" spans="1:8">
      <c r="A63" s="16">
        <v>67</v>
      </c>
      <c r="B63" s="16">
        <v>6</v>
      </c>
      <c r="C63" s="16" t="s">
        <v>573</v>
      </c>
      <c r="D63" s="16" t="s">
        <v>61</v>
      </c>
      <c r="E63" s="16" t="s">
        <v>254</v>
      </c>
      <c r="F63" s="16">
        <v>86</v>
      </c>
      <c r="G63" s="16"/>
      <c r="H63" s="16" t="s">
        <v>693</v>
      </c>
    </row>
    <row r="64" spans="1:8">
      <c r="A64" s="16">
        <v>68</v>
      </c>
      <c r="B64" s="16">
        <v>6</v>
      </c>
      <c r="C64" s="16" t="s">
        <v>573</v>
      </c>
      <c r="D64" s="16" t="s">
        <v>61</v>
      </c>
      <c r="E64" s="16" t="s">
        <v>550</v>
      </c>
      <c r="F64" s="16">
        <v>1340</v>
      </c>
      <c r="G64" s="16">
        <v>1</v>
      </c>
      <c r="H64" s="16" t="s">
        <v>693</v>
      </c>
    </row>
    <row r="65" spans="1:8">
      <c r="A65" s="16">
        <v>69</v>
      </c>
      <c r="B65" s="16">
        <v>6</v>
      </c>
      <c r="C65" s="16" t="s">
        <v>573</v>
      </c>
      <c r="D65" s="16" t="s">
        <v>61</v>
      </c>
      <c r="E65" s="16" t="s">
        <v>551</v>
      </c>
      <c r="F65" s="16">
        <v>479</v>
      </c>
      <c r="G65" s="16">
        <v>1</v>
      </c>
      <c r="H65" s="16" t="s">
        <v>693</v>
      </c>
    </row>
    <row r="66" spans="1:8">
      <c r="A66" s="16">
        <v>70</v>
      </c>
      <c r="B66" s="16">
        <v>8</v>
      </c>
      <c r="C66" s="16" t="s">
        <v>579</v>
      </c>
      <c r="D66" s="16" t="s">
        <v>63</v>
      </c>
      <c r="E66" s="16" t="s">
        <v>319</v>
      </c>
      <c r="F66" s="16">
        <v>58</v>
      </c>
      <c r="G66" s="16"/>
      <c r="H66" s="16" t="s">
        <v>693</v>
      </c>
    </row>
    <row r="67" spans="1:8">
      <c r="A67" s="16">
        <v>71</v>
      </c>
      <c r="B67" s="16">
        <v>8</v>
      </c>
      <c r="C67" s="16" t="s">
        <v>579</v>
      </c>
      <c r="D67" s="16" t="s">
        <v>63</v>
      </c>
      <c r="E67" s="16" t="s">
        <v>322</v>
      </c>
      <c r="F67" s="16">
        <v>50</v>
      </c>
      <c r="G67" s="16"/>
      <c r="H67" s="16" t="s">
        <v>693</v>
      </c>
    </row>
    <row r="68" spans="1:8">
      <c r="A68" s="16">
        <v>72</v>
      </c>
      <c r="B68" s="16">
        <v>8</v>
      </c>
      <c r="C68" s="16" t="s">
        <v>579</v>
      </c>
      <c r="D68" s="16" t="s">
        <v>63</v>
      </c>
      <c r="E68" s="16" t="s">
        <v>323</v>
      </c>
      <c r="F68" s="16">
        <v>64</v>
      </c>
      <c r="G68" s="16"/>
      <c r="H68" s="16" t="s">
        <v>693</v>
      </c>
    </row>
    <row r="69" spans="1:8">
      <c r="A69" s="16">
        <v>73</v>
      </c>
      <c r="B69" s="16">
        <v>8</v>
      </c>
      <c r="C69" s="16" t="s">
        <v>579</v>
      </c>
      <c r="D69" s="16" t="s">
        <v>63</v>
      </c>
      <c r="E69" s="16" t="s">
        <v>332</v>
      </c>
      <c r="F69" s="16">
        <v>147</v>
      </c>
      <c r="G69" s="16"/>
      <c r="H69" s="16" t="s">
        <v>693</v>
      </c>
    </row>
    <row r="70" spans="1:8">
      <c r="A70" s="16">
        <v>74</v>
      </c>
      <c r="B70" s="16">
        <v>8</v>
      </c>
      <c r="C70" s="16" t="s">
        <v>579</v>
      </c>
      <c r="D70" s="16" t="s">
        <v>63</v>
      </c>
      <c r="E70" s="16" t="s">
        <v>333</v>
      </c>
      <c r="F70" s="16">
        <v>58</v>
      </c>
      <c r="G70" s="16"/>
      <c r="H70" s="16" t="s">
        <v>693</v>
      </c>
    </row>
    <row r="71" spans="1:8">
      <c r="A71" s="16">
        <v>75</v>
      </c>
      <c r="B71" s="16">
        <v>8</v>
      </c>
      <c r="C71" s="16" t="s">
        <v>579</v>
      </c>
      <c r="D71" s="16" t="s">
        <v>63</v>
      </c>
      <c r="E71" s="16" t="s">
        <v>334</v>
      </c>
      <c r="F71" s="16">
        <v>92</v>
      </c>
      <c r="G71" s="16"/>
      <c r="H71" s="16" t="s">
        <v>693</v>
      </c>
    </row>
    <row r="72" spans="1:8">
      <c r="A72" s="16">
        <v>76</v>
      </c>
      <c r="B72" s="16">
        <v>8</v>
      </c>
      <c r="C72" s="16" t="s">
        <v>579</v>
      </c>
      <c r="D72" s="16" t="s">
        <v>63</v>
      </c>
      <c r="E72" s="16" t="s">
        <v>358</v>
      </c>
      <c r="F72" s="16">
        <v>647</v>
      </c>
      <c r="G72" s="16"/>
      <c r="H72" s="16" t="s">
        <v>693</v>
      </c>
    </row>
    <row r="73" spans="1:8">
      <c r="A73" s="16">
        <v>77</v>
      </c>
      <c r="B73" s="16">
        <v>8</v>
      </c>
      <c r="C73" s="16" t="s">
        <v>579</v>
      </c>
      <c r="D73" s="16" t="s">
        <v>63</v>
      </c>
      <c r="E73" s="16" t="s">
        <v>361</v>
      </c>
      <c r="F73" s="16">
        <v>160</v>
      </c>
      <c r="G73" s="16"/>
      <c r="H73" s="16" t="s">
        <v>693</v>
      </c>
    </row>
    <row r="74" spans="1:8">
      <c r="A74" s="16">
        <v>78</v>
      </c>
      <c r="B74" s="16">
        <v>8</v>
      </c>
      <c r="C74" s="16" t="s">
        <v>579</v>
      </c>
      <c r="D74" s="16" t="s">
        <v>63</v>
      </c>
      <c r="E74" s="16" t="s">
        <v>362</v>
      </c>
      <c r="F74" s="16">
        <v>130</v>
      </c>
      <c r="G74" s="16"/>
      <c r="H74" s="16" t="s">
        <v>693</v>
      </c>
    </row>
    <row r="75" spans="1:8">
      <c r="A75" s="16">
        <v>79</v>
      </c>
      <c r="B75" s="16">
        <v>8</v>
      </c>
      <c r="C75" s="16" t="s">
        <v>579</v>
      </c>
      <c r="D75" s="16" t="s">
        <v>63</v>
      </c>
      <c r="E75" s="16" t="s">
        <v>372</v>
      </c>
      <c r="F75" s="16">
        <v>46</v>
      </c>
      <c r="G75" s="16"/>
      <c r="H75" s="16" t="s">
        <v>693</v>
      </c>
    </row>
    <row r="76" spans="1:8">
      <c r="A76" s="16">
        <v>80</v>
      </c>
      <c r="B76" s="16">
        <v>8</v>
      </c>
      <c r="C76" s="16" t="s">
        <v>579</v>
      </c>
      <c r="D76" s="16" t="s">
        <v>63</v>
      </c>
      <c r="E76" s="16" t="s">
        <v>373</v>
      </c>
      <c r="F76" s="16">
        <v>146</v>
      </c>
      <c r="G76" s="16"/>
      <c r="H76" s="16" t="s">
        <v>693</v>
      </c>
    </row>
    <row r="77" spans="1:8">
      <c r="A77" s="16">
        <v>81</v>
      </c>
      <c r="B77" s="16">
        <v>8</v>
      </c>
      <c r="C77" s="16" t="s">
        <v>579</v>
      </c>
      <c r="D77" s="16" t="s">
        <v>63</v>
      </c>
      <c r="E77" s="16" t="s">
        <v>374</v>
      </c>
      <c r="F77" s="16">
        <v>119</v>
      </c>
      <c r="G77" s="16"/>
      <c r="H77" s="16" t="s">
        <v>693</v>
      </c>
    </row>
    <row r="78" spans="1:8">
      <c r="A78" s="16">
        <v>82</v>
      </c>
      <c r="B78" s="16">
        <v>8</v>
      </c>
      <c r="C78" s="16" t="s">
        <v>579</v>
      </c>
      <c r="D78" s="16" t="s">
        <v>63</v>
      </c>
      <c r="E78" s="16" t="s">
        <v>375</v>
      </c>
      <c r="F78" s="16">
        <v>536</v>
      </c>
      <c r="G78" s="16"/>
      <c r="H78" s="16" t="s">
        <v>693</v>
      </c>
    </row>
    <row r="79" spans="1:8">
      <c r="A79" s="16">
        <v>83</v>
      </c>
      <c r="B79" s="16">
        <v>8</v>
      </c>
      <c r="C79" s="16" t="s">
        <v>579</v>
      </c>
      <c r="D79" s="16" t="s">
        <v>63</v>
      </c>
      <c r="E79" s="16" t="s">
        <v>378</v>
      </c>
      <c r="F79" s="16">
        <v>144</v>
      </c>
      <c r="G79" s="16"/>
      <c r="H79" s="16" t="s">
        <v>693</v>
      </c>
    </row>
    <row r="80" spans="1:8">
      <c r="A80" s="16">
        <v>84</v>
      </c>
      <c r="B80" s="16">
        <v>8</v>
      </c>
      <c r="C80" s="16" t="s">
        <v>579</v>
      </c>
      <c r="D80" s="16" t="s">
        <v>63</v>
      </c>
      <c r="E80" s="16" t="s">
        <v>398</v>
      </c>
      <c r="F80" s="16">
        <v>82</v>
      </c>
      <c r="G80" s="16"/>
      <c r="H80" s="16" t="s">
        <v>693</v>
      </c>
    </row>
    <row r="81" spans="1:8">
      <c r="A81" s="16">
        <v>85</v>
      </c>
      <c r="B81" s="16">
        <v>8</v>
      </c>
      <c r="C81" s="16" t="s">
        <v>579</v>
      </c>
      <c r="D81" s="16" t="s">
        <v>63</v>
      </c>
      <c r="E81" s="16" t="s">
        <v>400</v>
      </c>
      <c r="F81" s="16">
        <v>220</v>
      </c>
      <c r="G81" s="16"/>
      <c r="H81" s="16" t="s">
        <v>693</v>
      </c>
    </row>
    <row r="82" spans="1:8">
      <c r="A82" s="16">
        <v>86</v>
      </c>
      <c r="B82" s="16">
        <v>8</v>
      </c>
      <c r="C82" s="16" t="s">
        <v>579</v>
      </c>
      <c r="D82" s="16" t="s">
        <v>63</v>
      </c>
      <c r="E82" s="16" t="s">
        <v>401</v>
      </c>
      <c r="F82" s="16">
        <v>83</v>
      </c>
      <c r="G82" s="16"/>
      <c r="H82" s="16" t="s">
        <v>693</v>
      </c>
    </row>
    <row r="83" spans="1:8">
      <c r="A83" s="16">
        <v>87</v>
      </c>
      <c r="B83" s="16">
        <v>8</v>
      </c>
      <c r="C83" s="16" t="s">
        <v>579</v>
      </c>
      <c r="D83" s="16" t="s">
        <v>63</v>
      </c>
      <c r="E83" s="16" t="s">
        <v>415</v>
      </c>
      <c r="F83" s="16">
        <v>180</v>
      </c>
      <c r="G83" s="16"/>
      <c r="H83" s="16" t="s">
        <v>693</v>
      </c>
    </row>
    <row r="84" spans="1:8">
      <c r="A84" s="16">
        <v>88</v>
      </c>
      <c r="B84" s="16">
        <v>8</v>
      </c>
      <c r="C84" s="16" t="s">
        <v>579</v>
      </c>
      <c r="D84" s="16" t="s">
        <v>63</v>
      </c>
      <c r="E84" s="16" t="s">
        <v>416</v>
      </c>
      <c r="F84" s="16">
        <v>321</v>
      </c>
      <c r="G84" s="16"/>
      <c r="H84" s="16" t="s">
        <v>693</v>
      </c>
    </row>
    <row r="85" spans="1:8">
      <c r="A85" s="16">
        <v>89</v>
      </c>
      <c r="B85" s="16">
        <v>8</v>
      </c>
      <c r="C85" s="16" t="s">
        <v>579</v>
      </c>
      <c r="D85" s="16" t="s">
        <v>63</v>
      </c>
      <c r="E85" s="16" t="s">
        <v>424</v>
      </c>
      <c r="F85" s="16">
        <v>132</v>
      </c>
      <c r="G85" s="16"/>
      <c r="H85" s="16" t="s">
        <v>693</v>
      </c>
    </row>
    <row r="86" spans="1:8">
      <c r="A86" s="16">
        <v>90</v>
      </c>
      <c r="B86" s="16">
        <v>8</v>
      </c>
      <c r="C86" s="16" t="s">
        <v>579</v>
      </c>
      <c r="D86" s="16" t="s">
        <v>63</v>
      </c>
      <c r="E86" s="16" t="s">
        <v>425</v>
      </c>
      <c r="F86" s="16">
        <v>32</v>
      </c>
      <c r="G86" s="16"/>
      <c r="H86" s="16" t="s">
        <v>693</v>
      </c>
    </row>
    <row r="87" spans="1:8">
      <c r="A87" s="16">
        <v>91</v>
      </c>
      <c r="B87" s="16">
        <v>8</v>
      </c>
      <c r="C87" s="16" t="s">
        <v>579</v>
      </c>
      <c r="D87" s="16" t="s">
        <v>63</v>
      </c>
      <c r="E87" s="16" t="s">
        <v>429</v>
      </c>
      <c r="F87" s="16">
        <v>80</v>
      </c>
      <c r="G87" s="16"/>
      <c r="H87" s="16" t="s">
        <v>693</v>
      </c>
    </row>
    <row r="88" spans="1:8">
      <c r="A88" s="16">
        <v>92</v>
      </c>
      <c r="B88" s="16">
        <v>8</v>
      </c>
      <c r="C88" s="16" t="s">
        <v>579</v>
      </c>
      <c r="D88" s="16" t="s">
        <v>63</v>
      </c>
      <c r="E88" s="16" t="s">
        <v>552</v>
      </c>
      <c r="F88" s="16">
        <v>163</v>
      </c>
      <c r="G88" s="16">
        <v>1</v>
      </c>
      <c r="H88" s="16" t="s">
        <v>693</v>
      </c>
    </row>
    <row r="89" spans="1:8">
      <c r="A89" s="16">
        <v>93</v>
      </c>
      <c r="B89" s="16">
        <v>8</v>
      </c>
      <c r="C89" s="16" t="s">
        <v>579</v>
      </c>
      <c r="D89" s="16" t="s">
        <v>63</v>
      </c>
      <c r="E89" s="16" t="s">
        <v>324</v>
      </c>
      <c r="F89" s="16">
        <v>34</v>
      </c>
      <c r="G89" s="16"/>
      <c r="H89" s="16" t="s">
        <v>693</v>
      </c>
    </row>
    <row r="90" spans="1:8">
      <c r="A90" s="16">
        <v>94</v>
      </c>
      <c r="B90" s="16">
        <v>8</v>
      </c>
      <c r="C90" s="16" t="s">
        <v>579</v>
      </c>
      <c r="D90" s="16" t="s">
        <v>63</v>
      </c>
      <c r="E90" s="16" t="s">
        <v>327</v>
      </c>
      <c r="F90" s="16">
        <v>287</v>
      </c>
      <c r="G90" s="16"/>
      <c r="H90" s="16" t="s">
        <v>693</v>
      </c>
    </row>
    <row r="91" spans="1:8">
      <c r="A91" s="16">
        <v>95</v>
      </c>
      <c r="B91" s="16">
        <v>7</v>
      </c>
      <c r="C91" s="16" t="s">
        <v>576</v>
      </c>
      <c r="D91" s="16" t="s">
        <v>62</v>
      </c>
      <c r="E91" s="16" t="s">
        <v>199</v>
      </c>
      <c r="F91" s="16">
        <v>291</v>
      </c>
      <c r="G91" s="16"/>
      <c r="H91" s="16" t="s">
        <v>693</v>
      </c>
    </row>
    <row r="92" spans="1:8">
      <c r="A92" s="16">
        <v>96</v>
      </c>
      <c r="B92" s="16">
        <v>7</v>
      </c>
      <c r="C92" s="16" t="s">
        <v>576</v>
      </c>
      <c r="D92" s="16" t="s">
        <v>62</v>
      </c>
      <c r="E92" s="16" t="s">
        <v>204</v>
      </c>
      <c r="F92" s="16">
        <v>137</v>
      </c>
      <c r="G92" s="16"/>
      <c r="H92" s="16" t="s">
        <v>693</v>
      </c>
    </row>
    <row r="93" spans="1:8">
      <c r="A93" s="16">
        <v>97</v>
      </c>
      <c r="B93" s="16">
        <v>7</v>
      </c>
      <c r="C93" s="16" t="s">
        <v>576</v>
      </c>
      <c r="D93" s="16" t="s">
        <v>62</v>
      </c>
      <c r="E93" s="16" t="s">
        <v>226</v>
      </c>
      <c r="F93" s="16">
        <v>193</v>
      </c>
      <c r="G93" s="16"/>
      <c r="H93" s="16" t="s">
        <v>693</v>
      </c>
    </row>
    <row r="94" spans="1:8">
      <c r="A94" s="16">
        <v>98</v>
      </c>
      <c r="B94" s="16">
        <v>7</v>
      </c>
      <c r="C94" s="16" t="s">
        <v>576</v>
      </c>
      <c r="D94" s="16" t="s">
        <v>62</v>
      </c>
      <c r="E94" s="16" t="s">
        <v>246</v>
      </c>
      <c r="F94" s="16">
        <v>55</v>
      </c>
      <c r="G94" s="16"/>
      <c r="H94" s="16" t="s">
        <v>693</v>
      </c>
    </row>
    <row r="95" spans="1:8">
      <c r="A95" s="16">
        <v>99</v>
      </c>
      <c r="B95" s="16">
        <v>7</v>
      </c>
      <c r="C95" s="16" t="s">
        <v>576</v>
      </c>
      <c r="D95" s="16" t="s">
        <v>62</v>
      </c>
      <c r="E95" s="16" t="s">
        <v>191</v>
      </c>
      <c r="F95" s="16">
        <v>880</v>
      </c>
      <c r="G95" s="16"/>
      <c r="H95" s="16" t="s">
        <v>693</v>
      </c>
    </row>
    <row r="96" spans="1:8">
      <c r="A96" s="16">
        <v>100</v>
      </c>
      <c r="B96" s="16">
        <v>10</v>
      </c>
      <c r="C96" s="16" t="s">
        <v>586</v>
      </c>
      <c r="D96" s="16" t="s">
        <v>65</v>
      </c>
      <c r="E96" s="16" t="s">
        <v>295</v>
      </c>
      <c r="F96" s="16">
        <v>224</v>
      </c>
      <c r="G96" s="16"/>
      <c r="H96" s="16" t="s">
        <v>693</v>
      </c>
    </row>
    <row r="97" spans="1:8">
      <c r="A97" s="16">
        <v>101</v>
      </c>
      <c r="B97" s="16">
        <v>10</v>
      </c>
      <c r="C97" s="16" t="s">
        <v>586</v>
      </c>
      <c r="D97" s="16" t="s">
        <v>65</v>
      </c>
      <c r="E97" s="16" t="s">
        <v>431</v>
      </c>
      <c r="F97" s="16">
        <v>1748</v>
      </c>
      <c r="G97" s="16"/>
      <c r="H97" s="16" t="s">
        <v>693</v>
      </c>
    </row>
    <row r="98" spans="1:8">
      <c r="A98" s="16">
        <v>102</v>
      </c>
      <c r="B98" s="16">
        <v>12</v>
      </c>
      <c r="C98" s="16" t="s">
        <v>592</v>
      </c>
      <c r="D98" s="16" t="s">
        <v>67</v>
      </c>
      <c r="E98" s="16" t="s">
        <v>195</v>
      </c>
      <c r="F98" s="16">
        <v>258</v>
      </c>
      <c r="G98" s="16"/>
      <c r="H98" s="16" t="s">
        <v>693</v>
      </c>
    </row>
    <row r="99" spans="1:8">
      <c r="A99" s="16">
        <v>103</v>
      </c>
      <c r="B99" s="16">
        <v>12</v>
      </c>
      <c r="C99" s="16" t="s">
        <v>592</v>
      </c>
      <c r="D99" s="16" t="s">
        <v>67</v>
      </c>
      <c r="E99" s="16" t="s">
        <v>196</v>
      </c>
      <c r="F99" s="16">
        <v>53</v>
      </c>
      <c r="G99" s="16"/>
      <c r="H99" s="16" t="s">
        <v>693</v>
      </c>
    </row>
    <row r="100" spans="1:8">
      <c r="A100" s="16">
        <v>104</v>
      </c>
      <c r="B100" s="16">
        <v>12</v>
      </c>
      <c r="C100" s="16" t="s">
        <v>592</v>
      </c>
      <c r="D100" s="16" t="s">
        <v>67</v>
      </c>
      <c r="E100" s="16" t="s">
        <v>217</v>
      </c>
      <c r="F100" s="16">
        <v>872</v>
      </c>
      <c r="G100" s="16">
        <v>1</v>
      </c>
      <c r="H100" s="16" t="s">
        <v>693</v>
      </c>
    </row>
    <row r="101" spans="1:8">
      <c r="A101" s="16">
        <v>105</v>
      </c>
      <c r="B101" s="16">
        <v>12</v>
      </c>
      <c r="C101" s="16" t="s">
        <v>592</v>
      </c>
      <c r="D101" s="16" t="s">
        <v>67</v>
      </c>
      <c r="E101" s="16" t="s">
        <v>218</v>
      </c>
      <c r="F101" s="16">
        <v>107</v>
      </c>
      <c r="G101" s="16"/>
      <c r="H101" s="16" t="s">
        <v>693</v>
      </c>
    </row>
    <row r="102" spans="1:8">
      <c r="A102" s="16">
        <v>106</v>
      </c>
      <c r="B102" s="16">
        <v>12</v>
      </c>
      <c r="C102" s="16" t="s">
        <v>592</v>
      </c>
      <c r="D102" s="16" t="s">
        <v>67</v>
      </c>
      <c r="E102" s="16" t="s">
        <v>238</v>
      </c>
      <c r="F102" s="16">
        <v>14</v>
      </c>
      <c r="G102" s="16"/>
      <c r="H102" s="16" t="s">
        <v>693</v>
      </c>
    </row>
    <row r="103" spans="1:8">
      <c r="A103" s="16">
        <v>107</v>
      </c>
      <c r="B103" s="16">
        <v>12</v>
      </c>
      <c r="C103" s="16" t="s">
        <v>592</v>
      </c>
      <c r="D103" s="16" t="s">
        <v>67</v>
      </c>
      <c r="E103" s="16" t="s">
        <v>286</v>
      </c>
      <c r="F103" s="16">
        <v>135</v>
      </c>
      <c r="G103" s="16"/>
      <c r="H103" s="16" t="s">
        <v>693</v>
      </c>
    </row>
    <row r="104" spans="1:8">
      <c r="A104" s="16">
        <v>108</v>
      </c>
      <c r="B104" s="16">
        <v>12</v>
      </c>
      <c r="C104" s="16" t="s">
        <v>592</v>
      </c>
      <c r="D104" s="16" t="s">
        <v>67</v>
      </c>
      <c r="E104" s="16" t="s">
        <v>308</v>
      </c>
      <c r="F104" s="16">
        <v>95</v>
      </c>
      <c r="G104" s="16"/>
      <c r="H104" s="16" t="s">
        <v>693</v>
      </c>
    </row>
    <row r="105" spans="1:8">
      <c r="A105" s="16">
        <v>109</v>
      </c>
      <c r="B105" s="16">
        <v>12</v>
      </c>
      <c r="C105" s="16" t="s">
        <v>592</v>
      </c>
      <c r="D105" s="16" t="s">
        <v>67</v>
      </c>
      <c r="E105" s="16" t="s">
        <v>313</v>
      </c>
      <c r="F105" s="16">
        <v>114</v>
      </c>
      <c r="G105" s="16"/>
      <c r="H105" s="16" t="s">
        <v>693</v>
      </c>
    </row>
    <row r="106" spans="1:8">
      <c r="A106" s="16">
        <v>110</v>
      </c>
      <c r="B106" s="16">
        <v>12</v>
      </c>
      <c r="C106" s="16" t="s">
        <v>592</v>
      </c>
      <c r="D106" s="16" t="s">
        <v>67</v>
      </c>
      <c r="E106" s="16" t="s">
        <v>347</v>
      </c>
      <c r="F106" s="16">
        <v>49</v>
      </c>
      <c r="G106" s="16"/>
      <c r="H106" s="16" t="s">
        <v>693</v>
      </c>
    </row>
    <row r="107" spans="1:8">
      <c r="A107" s="16">
        <v>111</v>
      </c>
      <c r="B107" s="16">
        <v>12</v>
      </c>
      <c r="C107" s="16" t="s">
        <v>592</v>
      </c>
      <c r="D107" s="16" t="s">
        <v>67</v>
      </c>
      <c r="E107" s="16" t="s">
        <v>383</v>
      </c>
      <c r="F107" s="16">
        <v>48</v>
      </c>
      <c r="G107" s="16"/>
      <c r="H107" s="16" t="s">
        <v>693</v>
      </c>
    </row>
    <row r="108" spans="1:8">
      <c r="A108" s="16">
        <v>112</v>
      </c>
      <c r="B108" s="16">
        <v>12</v>
      </c>
      <c r="C108" s="16" t="s">
        <v>592</v>
      </c>
      <c r="D108" s="16" t="s">
        <v>67</v>
      </c>
      <c r="E108" s="16" t="s">
        <v>404</v>
      </c>
      <c r="F108" s="16">
        <v>616</v>
      </c>
      <c r="G108" s="16">
        <v>1</v>
      </c>
      <c r="H108" s="16" t="s">
        <v>693</v>
      </c>
    </row>
    <row r="109" spans="1:8">
      <c r="A109" s="16">
        <v>113</v>
      </c>
      <c r="B109" s="16">
        <v>12</v>
      </c>
      <c r="C109" s="16" t="s">
        <v>592</v>
      </c>
      <c r="D109" s="16" t="s">
        <v>67</v>
      </c>
      <c r="E109" s="16" t="s">
        <v>419</v>
      </c>
      <c r="F109" s="16">
        <v>40</v>
      </c>
      <c r="G109" s="16"/>
      <c r="H109" s="16" t="s">
        <v>693</v>
      </c>
    </row>
    <row r="110" spans="1:8">
      <c r="A110" s="16">
        <v>114</v>
      </c>
      <c r="B110" s="16">
        <v>12</v>
      </c>
      <c r="C110" s="16" t="s">
        <v>592</v>
      </c>
      <c r="D110" s="16" t="s">
        <v>67</v>
      </c>
      <c r="E110" s="16" t="s">
        <v>420</v>
      </c>
      <c r="F110" s="16">
        <v>28</v>
      </c>
      <c r="G110" s="16"/>
      <c r="H110" s="16" t="s">
        <v>693</v>
      </c>
    </row>
    <row r="111" spans="1:8">
      <c r="A111" s="16">
        <v>115</v>
      </c>
      <c r="B111" s="16">
        <v>12</v>
      </c>
      <c r="C111" s="16" t="s">
        <v>592</v>
      </c>
      <c r="D111" s="16" t="s">
        <v>67</v>
      </c>
      <c r="E111" s="16" t="s">
        <v>421</v>
      </c>
      <c r="F111" s="16">
        <v>90</v>
      </c>
      <c r="G111" s="16"/>
      <c r="H111" s="16" t="s">
        <v>693</v>
      </c>
    </row>
    <row r="112" spans="1:8">
      <c r="A112" s="16">
        <v>116</v>
      </c>
      <c r="B112" s="16">
        <v>12</v>
      </c>
      <c r="C112" s="16" t="s">
        <v>592</v>
      </c>
      <c r="D112" s="16" t="s">
        <v>67</v>
      </c>
      <c r="E112" s="16" t="s">
        <v>422</v>
      </c>
      <c r="F112" s="16">
        <v>216</v>
      </c>
      <c r="G112" s="16"/>
      <c r="H112" s="16" t="s">
        <v>693</v>
      </c>
    </row>
    <row r="113" spans="1:8">
      <c r="A113" s="16">
        <v>119</v>
      </c>
      <c r="B113" s="16">
        <v>11</v>
      </c>
      <c r="C113" s="16" t="s">
        <v>589</v>
      </c>
      <c r="D113" s="16" t="s">
        <v>66</v>
      </c>
      <c r="E113" s="16" t="s">
        <v>190</v>
      </c>
      <c r="F113" s="16">
        <v>425</v>
      </c>
      <c r="G113" s="16"/>
      <c r="H113" s="16" t="s">
        <v>693</v>
      </c>
    </row>
    <row r="114" spans="1:8">
      <c r="A114" s="16">
        <v>120</v>
      </c>
      <c r="B114" s="16">
        <v>11</v>
      </c>
      <c r="C114" s="16" t="s">
        <v>589</v>
      </c>
      <c r="D114" s="16" t="s">
        <v>66</v>
      </c>
      <c r="E114" s="16" t="s">
        <v>193</v>
      </c>
      <c r="F114" s="16">
        <v>823</v>
      </c>
      <c r="G114" s="16"/>
      <c r="H114" s="16" t="s">
        <v>693</v>
      </c>
    </row>
    <row r="115" spans="1:8">
      <c r="A115" s="16">
        <v>121</v>
      </c>
      <c r="B115" s="16">
        <v>11</v>
      </c>
      <c r="C115" s="16" t="s">
        <v>589</v>
      </c>
      <c r="D115" s="16" t="s">
        <v>66</v>
      </c>
      <c r="E115" s="16" t="s">
        <v>206</v>
      </c>
      <c r="F115" s="16">
        <v>72</v>
      </c>
      <c r="G115" s="16"/>
      <c r="H115" s="16" t="s">
        <v>693</v>
      </c>
    </row>
    <row r="116" spans="1:8">
      <c r="A116" s="16">
        <v>122</v>
      </c>
      <c r="B116" s="16">
        <v>11</v>
      </c>
      <c r="C116" s="16" t="s">
        <v>589</v>
      </c>
      <c r="D116" s="16" t="s">
        <v>66</v>
      </c>
      <c r="E116" s="16" t="s">
        <v>215</v>
      </c>
      <c r="F116" s="16">
        <v>104</v>
      </c>
      <c r="G116" s="16"/>
      <c r="H116" s="16" t="s">
        <v>693</v>
      </c>
    </row>
    <row r="117" spans="1:8">
      <c r="A117" s="16">
        <v>123</v>
      </c>
      <c r="B117" s="16">
        <v>11</v>
      </c>
      <c r="C117" s="16" t="s">
        <v>589</v>
      </c>
      <c r="D117" s="16" t="s">
        <v>66</v>
      </c>
      <c r="E117" s="16" t="s">
        <v>242</v>
      </c>
      <c r="F117" s="16">
        <v>437</v>
      </c>
      <c r="G117" s="16"/>
      <c r="H117" s="16" t="s">
        <v>693</v>
      </c>
    </row>
    <row r="118" spans="1:8">
      <c r="A118" s="16">
        <v>124</v>
      </c>
      <c r="B118" s="16">
        <v>11</v>
      </c>
      <c r="C118" s="16" t="s">
        <v>589</v>
      </c>
      <c r="D118" s="16" t="s">
        <v>66</v>
      </c>
      <c r="E118" s="16" t="s">
        <v>243</v>
      </c>
      <c r="F118" s="16">
        <v>450</v>
      </c>
      <c r="G118" s="16"/>
      <c r="H118" s="16" t="s">
        <v>693</v>
      </c>
    </row>
    <row r="119" spans="1:8">
      <c r="A119" s="16">
        <v>125</v>
      </c>
      <c r="B119" s="16">
        <v>11</v>
      </c>
      <c r="C119" s="16" t="s">
        <v>589</v>
      </c>
      <c r="D119" s="16" t="s">
        <v>66</v>
      </c>
      <c r="E119" s="16" t="s">
        <v>282</v>
      </c>
      <c r="F119" s="16">
        <v>224</v>
      </c>
      <c r="G119" s="16"/>
      <c r="H119" s="16" t="s">
        <v>693</v>
      </c>
    </row>
    <row r="120" spans="1:8">
      <c r="A120" s="16">
        <v>126</v>
      </c>
      <c r="B120" s="16">
        <v>11</v>
      </c>
      <c r="C120" s="16" t="s">
        <v>589</v>
      </c>
      <c r="D120" s="16" t="s">
        <v>66</v>
      </c>
      <c r="E120" s="16" t="s">
        <v>287</v>
      </c>
      <c r="F120" s="16">
        <v>233</v>
      </c>
      <c r="G120" s="16"/>
      <c r="H120" s="16" t="s">
        <v>693</v>
      </c>
    </row>
    <row r="121" spans="1:8">
      <c r="A121" s="16">
        <v>127</v>
      </c>
      <c r="B121" s="16">
        <v>11</v>
      </c>
      <c r="C121" s="16" t="s">
        <v>589</v>
      </c>
      <c r="D121" s="16" t="s">
        <v>66</v>
      </c>
      <c r="E121" s="16" t="s">
        <v>297</v>
      </c>
      <c r="F121" s="16">
        <v>878</v>
      </c>
      <c r="G121" s="16"/>
      <c r="H121" s="16" t="s">
        <v>693</v>
      </c>
    </row>
    <row r="122" spans="1:8">
      <c r="A122" s="16">
        <v>128</v>
      </c>
      <c r="B122" s="16">
        <v>11</v>
      </c>
      <c r="C122" s="16" t="s">
        <v>589</v>
      </c>
      <c r="D122" s="16" t="s">
        <v>66</v>
      </c>
      <c r="E122" s="16" t="s">
        <v>298</v>
      </c>
      <c r="F122" s="16">
        <v>1656</v>
      </c>
      <c r="G122" s="16">
        <v>1</v>
      </c>
      <c r="H122" s="16" t="s">
        <v>693</v>
      </c>
    </row>
    <row r="123" spans="1:8">
      <c r="A123" s="16">
        <v>129</v>
      </c>
      <c r="B123" s="16">
        <v>11</v>
      </c>
      <c r="C123" s="16" t="s">
        <v>589</v>
      </c>
      <c r="D123" s="16" t="s">
        <v>66</v>
      </c>
      <c r="E123" s="16" t="s">
        <v>330</v>
      </c>
      <c r="F123" s="16">
        <v>35</v>
      </c>
      <c r="G123" s="16"/>
      <c r="H123" s="16" t="s">
        <v>693</v>
      </c>
    </row>
    <row r="124" spans="1:8">
      <c r="A124" s="16">
        <v>130</v>
      </c>
      <c r="B124" s="16">
        <v>11</v>
      </c>
      <c r="C124" s="16" t="s">
        <v>589</v>
      </c>
      <c r="D124" s="16" t="s">
        <v>66</v>
      </c>
      <c r="E124" s="16" t="s">
        <v>350</v>
      </c>
      <c r="F124" s="16">
        <v>488</v>
      </c>
      <c r="G124" s="16"/>
      <c r="H124" s="16" t="s">
        <v>693</v>
      </c>
    </row>
    <row r="125" spans="1:8">
      <c r="A125" s="16">
        <v>131</v>
      </c>
      <c r="B125" s="16">
        <v>11</v>
      </c>
      <c r="C125" s="16" t="s">
        <v>589</v>
      </c>
      <c r="D125" s="16" t="s">
        <v>66</v>
      </c>
      <c r="E125" s="16" t="s">
        <v>410</v>
      </c>
      <c r="F125" s="16">
        <v>102</v>
      </c>
      <c r="G125" s="16"/>
      <c r="H125" s="16" t="s">
        <v>693</v>
      </c>
    </row>
    <row r="126" spans="1:8">
      <c r="A126" s="16">
        <v>132</v>
      </c>
      <c r="B126" s="16">
        <v>11</v>
      </c>
      <c r="C126" s="16" t="s">
        <v>589</v>
      </c>
      <c r="D126" s="16" t="s">
        <v>66</v>
      </c>
      <c r="E126" s="16" t="s">
        <v>307</v>
      </c>
      <c r="F126" s="16">
        <v>201</v>
      </c>
      <c r="G126" s="16"/>
      <c r="H126" s="16" t="s">
        <v>693</v>
      </c>
    </row>
    <row r="127" spans="1:8">
      <c r="A127" s="16">
        <v>133</v>
      </c>
      <c r="B127" s="16">
        <v>11</v>
      </c>
      <c r="C127" s="16" t="s">
        <v>589</v>
      </c>
      <c r="D127" s="16" t="s">
        <v>66</v>
      </c>
      <c r="E127" s="16" t="s">
        <v>434</v>
      </c>
      <c r="F127" s="16">
        <v>81</v>
      </c>
      <c r="G127" s="16"/>
      <c r="H127" s="16" t="s">
        <v>693</v>
      </c>
    </row>
    <row r="128" spans="1:8">
      <c r="A128" s="16">
        <v>134</v>
      </c>
      <c r="B128" s="16">
        <v>15</v>
      </c>
      <c r="C128" s="16" t="s">
        <v>601</v>
      </c>
      <c r="D128" s="16" t="s">
        <v>70</v>
      </c>
      <c r="E128" s="16" t="s">
        <v>181</v>
      </c>
      <c r="F128" s="16">
        <v>320</v>
      </c>
      <c r="G128" s="16"/>
      <c r="H128" s="16" t="s">
        <v>693</v>
      </c>
    </row>
    <row r="129" spans="1:8">
      <c r="A129" s="16">
        <v>136</v>
      </c>
      <c r="B129" s="16">
        <v>15</v>
      </c>
      <c r="C129" s="16" t="s">
        <v>601</v>
      </c>
      <c r="D129" s="16" t="s">
        <v>70</v>
      </c>
      <c r="E129" s="16" t="s">
        <v>183</v>
      </c>
      <c r="F129" s="16">
        <v>20</v>
      </c>
      <c r="G129" s="16"/>
      <c r="H129" s="16" t="s">
        <v>693</v>
      </c>
    </row>
    <row r="130" spans="1:8">
      <c r="A130" s="16">
        <v>137</v>
      </c>
      <c r="B130" s="16">
        <v>15</v>
      </c>
      <c r="C130" s="16" t="s">
        <v>601</v>
      </c>
      <c r="D130" s="16" t="s">
        <v>70</v>
      </c>
      <c r="E130" s="16" t="s">
        <v>184</v>
      </c>
      <c r="F130" s="16">
        <v>210</v>
      </c>
      <c r="G130" s="16"/>
      <c r="H130" s="16" t="s">
        <v>693</v>
      </c>
    </row>
    <row r="131" spans="1:8">
      <c r="A131" s="16">
        <v>139</v>
      </c>
      <c r="B131" s="16">
        <v>15</v>
      </c>
      <c r="C131" s="16" t="s">
        <v>601</v>
      </c>
      <c r="D131" s="16" t="s">
        <v>70</v>
      </c>
      <c r="E131" s="16" t="s">
        <v>185</v>
      </c>
      <c r="F131" s="16">
        <v>41</v>
      </c>
      <c r="G131" s="16"/>
      <c r="H131" s="16" t="s">
        <v>693</v>
      </c>
    </row>
    <row r="132" spans="1:8">
      <c r="A132" s="16">
        <v>141</v>
      </c>
      <c r="B132" s="16">
        <v>15</v>
      </c>
      <c r="C132" s="16" t="s">
        <v>601</v>
      </c>
      <c r="D132" s="16" t="s">
        <v>70</v>
      </c>
      <c r="E132" s="16" t="s">
        <v>186</v>
      </c>
      <c r="F132" s="16">
        <v>42</v>
      </c>
      <c r="G132" s="16"/>
      <c r="H132" s="16" t="s">
        <v>693</v>
      </c>
    </row>
    <row r="133" spans="1:8">
      <c r="A133" s="16">
        <v>142</v>
      </c>
      <c r="B133" s="16">
        <v>15</v>
      </c>
      <c r="C133" s="16" t="s">
        <v>601</v>
      </c>
      <c r="D133" s="16" t="s">
        <v>70</v>
      </c>
      <c r="E133" s="16" t="s">
        <v>187</v>
      </c>
      <c r="F133" s="16">
        <v>14</v>
      </c>
      <c r="G133" s="16"/>
      <c r="H133" s="16" t="s">
        <v>693</v>
      </c>
    </row>
    <row r="134" spans="1:8">
      <c r="A134" s="16">
        <v>143</v>
      </c>
      <c r="B134" s="16">
        <v>15</v>
      </c>
      <c r="C134" s="16" t="s">
        <v>601</v>
      </c>
      <c r="D134" s="16" t="s">
        <v>70</v>
      </c>
      <c r="E134" s="16" t="s">
        <v>188</v>
      </c>
      <c r="F134" s="16">
        <v>23</v>
      </c>
      <c r="G134" s="16"/>
      <c r="H134" s="16" t="s">
        <v>693</v>
      </c>
    </row>
    <row r="135" spans="1:8">
      <c r="A135" s="16">
        <v>145</v>
      </c>
      <c r="B135" s="16">
        <v>15</v>
      </c>
      <c r="C135" s="16" t="s">
        <v>601</v>
      </c>
      <c r="D135" s="16" t="s">
        <v>70</v>
      </c>
      <c r="E135" s="16" t="s">
        <v>189</v>
      </c>
      <c r="F135" s="16">
        <v>250</v>
      </c>
      <c r="G135" s="16"/>
      <c r="H135" s="16" t="s">
        <v>693</v>
      </c>
    </row>
    <row r="136" spans="1:8">
      <c r="A136" s="16">
        <v>146</v>
      </c>
      <c r="B136" s="16">
        <v>15</v>
      </c>
      <c r="C136" s="16" t="s">
        <v>601</v>
      </c>
      <c r="D136" s="16" t="s">
        <v>70</v>
      </c>
      <c r="E136" s="16" t="s">
        <v>213</v>
      </c>
      <c r="F136" s="16">
        <v>25</v>
      </c>
      <c r="G136" s="16"/>
      <c r="H136" s="16" t="s">
        <v>693</v>
      </c>
    </row>
    <row r="137" spans="1:8">
      <c r="A137" s="16">
        <v>147</v>
      </c>
      <c r="B137" s="16">
        <v>15</v>
      </c>
      <c r="C137" s="16" t="s">
        <v>601</v>
      </c>
      <c r="D137" s="16" t="s">
        <v>70</v>
      </c>
      <c r="E137" s="16" t="s">
        <v>652</v>
      </c>
      <c r="F137" s="16">
        <v>154</v>
      </c>
      <c r="G137" s="16"/>
      <c r="H137" s="16" t="s">
        <v>693</v>
      </c>
    </row>
    <row r="138" spans="1:8">
      <c r="A138" s="16">
        <v>148</v>
      </c>
      <c r="B138" s="16">
        <v>15</v>
      </c>
      <c r="C138" s="16" t="s">
        <v>601</v>
      </c>
      <c r="D138" s="16" t="s">
        <v>70</v>
      </c>
      <c r="E138" s="16" t="s">
        <v>228</v>
      </c>
      <c r="F138" s="16">
        <v>64</v>
      </c>
      <c r="G138" s="16"/>
      <c r="H138" s="16" t="s">
        <v>693</v>
      </c>
    </row>
    <row r="139" spans="1:8">
      <c r="A139" s="16">
        <v>149</v>
      </c>
      <c r="B139" s="16">
        <v>15</v>
      </c>
      <c r="C139" s="16" t="s">
        <v>601</v>
      </c>
      <c r="D139" s="16" t="s">
        <v>70</v>
      </c>
      <c r="E139" s="16" t="s">
        <v>258</v>
      </c>
      <c r="F139" s="16">
        <v>62</v>
      </c>
      <c r="G139" s="16"/>
      <c r="H139" s="16" t="s">
        <v>693</v>
      </c>
    </row>
    <row r="140" spans="1:8">
      <c r="A140" s="16">
        <v>150</v>
      </c>
      <c r="B140" s="16">
        <v>15</v>
      </c>
      <c r="C140" s="16" t="s">
        <v>601</v>
      </c>
      <c r="D140" s="16" t="s">
        <v>70</v>
      </c>
      <c r="E140" s="16" t="s">
        <v>259</v>
      </c>
      <c r="F140" s="16">
        <v>240</v>
      </c>
      <c r="G140" s="16"/>
      <c r="H140" s="16" t="s">
        <v>693</v>
      </c>
    </row>
    <row r="141" spans="1:8">
      <c r="A141" s="16">
        <v>151</v>
      </c>
      <c r="B141" s="16">
        <v>15</v>
      </c>
      <c r="C141" s="16" t="s">
        <v>601</v>
      </c>
      <c r="D141" s="16" t="s">
        <v>70</v>
      </c>
      <c r="E141" s="16" t="s">
        <v>698</v>
      </c>
      <c r="F141" s="16">
        <v>160</v>
      </c>
      <c r="G141" s="16"/>
      <c r="H141" s="16" t="s">
        <v>693</v>
      </c>
    </row>
    <row r="142" spans="1:8">
      <c r="A142" s="16">
        <v>152</v>
      </c>
      <c r="B142" s="16">
        <v>15</v>
      </c>
      <c r="C142" s="16" t="s">
        <v>601</v>
      </c>
      <c r="D142" s="16" t="s">
        <v>70</v>
      </c>
      <c r="E142" s="16" t="s">
        <v>263</v>
      </c>
      <c r="F142" s="16">
        <v>36</v>
      </c>
      <c r="G142" s="16"/>
      <c r="H142" s="16" t="s">
        <v>693</v>
      </c>
    </row>
    <row r="143" spans="1:8">
      <c r="A143" s="16">
        <v>153</v>
      </c>
      <c r="B143" s="16">
        <v>15</v>
      </c>
      <c r="C143" s="16" t="s">
        <v>601</v>
      </c>
      <c r="D143" s="16" t="s">
        <v>70</v>
      </c>
      <c r="E143" s="16" t="s">
        <v>272</v>
      </c>
      <c r="F143" s="16">
        <v>77</v>
      </c>
      <c r="G143" s="16"/>
      <c r="H143" s="16" t="s">
        <v>693</v>
      </c>
    </row>
    <row r="144" spans="1:8">
      <c r="A144" s="16">
        <v>154</v>
      </c>
      <c r="B144" s="16">
        <v>15</v>
      </c>
      <c r="C144" s="16" t="s">
        <v>601</v>
      </c>
      <c r="D144" s="16" t="s">
        <v>70</v>
      </c>
      <c r="E144" s="16" t="s">
        <v>278</v>
      </c>
      <c r="F144" s="16">
        <v>48</v>
      </c>
      <c r="G144" s="16"/>
      <c r="H144" s="16" t="s">
        <v>693</v>
      </c>
    </row>
    <row r="145" spans="1:8">
      <c r="A145" s="16">
        <v>155</v>
      </c>
      <c r="B145" s="16">
        <v>15</v>
      </c>
      <c r="C145" s="16" t="s">
        <v>601</v>
      </c>
      <c r="D145" s="16" t="s">
        <v>70</v>
      </c>
      <c r="E145" s="16" t="s">
        <v>329</v>
      </c>
      <c r="F145" s="16">
        <v>90</v>
      </c>
      <c r="G145" s="16"/>
      <c r="H145" s="16" t="s">
        <v>693</v>
      </c>
    </row>
    <row r="146" spans="1:8">
      <c r="A146" s="16">
        <v>156</v>
      </c>
      <c r="B146" s="16">
        <v>15</v>
      </c>
      <c r="C146" s="16" t="s">
        <v>601</v>
      </c>
      <c r="D146" s="16" t="s">
        <v>70</v>
      </c>
      <c r="E146" s="16" t="s">
        <v>357</v>
      </c>
      <c r="F146" s="16">
        <v>38</v>
      </c>
      <c r="G146" s="16"/>
      <c r="H146" s="16" t="s">
        <v>693</v>
      </c>
    </row>
    <row r="147" spans="1:8">
      <c r="A147" s="16">
        <v>157</v>
      </c>
      <c r="B147" s="16">
        <v>15</v>
      </c>
      <c r="C147" s="16" t="s">
        <v>601</v>
      </c>
      <c r="D147" s="16" t="s">
        <v>70</v>
      </c>
      <c r="E147" s="16" t="s">
        <v>359</v>
      </c>
      <c r="F147" s="16">
        <v>41</v>
      </c>
      <c r="G147" s="16"/>
      <c r="H147" s="16" t="s">
        <v>693</v>
      </c>
    </row>
    <row r="148" spans="1:8">
      <c r="A148" s="16">
        <v>159</v>
      </c>
      <c r="B148" s="16">
        <v>15</v>
      </c>
      <c r="C148" s="16" t="s">
        <v>601</v>
      </c>
      <c r="D148" s="16" t="s">
        <v>70</v>
      </c>
      <c r="E148" s="16" t="s">
        <v>417</v>
      </c>
      <c r="F148" s="16">
        <v>116</v>
      </c>
      <c r="G148" s="16"/>
      <c r="H148" s="16" t="s">
        <v>693</v>
      </c>
    </row>
    <row r="149" spans="1:8">
      <c r="A149" s="16">
        <v>160</v>
      </c>
      <c r="B149" s="16">
        <v>13</v>
      </c>
      <c r="C149" s="16" t="s">
        <v>595</v>
      </c>
      <c r="D149" s="16" t="s">
        <v>68</v>
      </c>
      <c r="E149" s="16" t="s">
        <v>182</v>
      </c>
      <c r="F149" s="16">
        <v>21</v>
      </c>
      <c r="G149" s="16"/>
      <c r="H149" s="16" t="s">
        <v>693</v>
      </c>
    </row>
    <row r="150" spans="1:8">
      <c r="A150" s="16">
        <v>161</v>
      </c>
      <c r="B150" s="16">
        <v>13</v>
      </c>
      <c r="C150" s="16" t="s">
        <v>595</v>
      </c>
      <c r="D150" s="16" t="s">
        <v>68</v>
      </c>
      <c r="E150" s="16" t="s">
        <v>194</v>
      </c>
      <c r="F150" s="16">
        <v>15</v>
      </c>
      <c r="G150" s="16"/>
      <c r="H150" s="16" t="s">
        <v>693</v>
      </c>
    </row>
    <row r="151" spans="1:8">
      <c r="A151" s="16">
        <v>162</v>
      </c>
      <c r="B151" s="16">
        <v>13</v>
      </c>
      <c r="C151" s="16" t="s">
        <v>595</v>
      </c>
      <c r="D151" s="16" t="s">
        <v>68</v>
      </c>
      <c r="E151" s="16" t="s">
        <v>197</v>
      </c>
      <c r="F151" s="16">
        <v>45</v>
      </c>
      <c r="G151" s="16"/>
      <c r="H151" s="16" t="s">
        <v>693</v>
      </c>
    </row>
    <row r="152" spans="1:8">
      <c r="A152" s="16">
        <v>163</v>
      </c>
      <c r="B152" s="16">
        <v>13</v>
      </c>
      <c r="C152" s="16" t="s">
        <v>595</v>
      </c>
      <c r="D152" s="16" t="s">
        <v>68</v>
      </c>
      <c r="E152" s="16" t="s">
        <v>198</v>
      </c>
      <c r="F152" s="16">
        <v>125</v>
      </c>
      <c r="G152" s="16"/>
      <c r="H152" s="16" t="s">
        <v>693</v>
      </c>
    </row>
    <row r="153" spans="1:8">
      <c r="A153" s="16">
        <v>164</v>
      </c>
      <c r="B153" s="16">
        <v>13</v>
      </c>
      <c r="C153" s="16" t="s">
        <v>595</v>
      </c>
      <c r="D153" s="16" t="s">
        <v>68</v>
      </c>
      <c r="E153" s="16" t="s">
        <v>230</v>
      </c>
      <c r="F153" s="16">
        <v>35</v>
      </c>
      <c r="G153" s="16"/>
      <c r="H153" s="16" t="s">
        <v>693</v>
      </c>
    </row>
    <row r="154" spans="1:8">
      <c r="A154" s="16">
        <v>165</v>
      </c>
      <c r="B154" s="16">
        <v>13</v>
      </c>
      <c r="C154" s="16" t="s">
        <v>595</v>
      </c>
      <c r="D154" s="16" t="s">
        <v>68</v>
      </c>
      <c r="E154" s="16" t="s">
        <v>237</v>
      </c>
      <c r="F154" s="16">
        <v>146</v>
      </c>
      <c r="G154" s="16"/>
      <c r="H154" s="16" t="s">
        <v>693</v>
      </c>
    </row>
    <row r="155" spans="1:8">
      <c r="A155" s="16">
        <v>166</v>
      </c>
      <c r="B155" s="16">
        <v>13</v>
      </c>
      <c r="C155" s="16" t="s">
        <v>595</v>
      </c>
      <c r="D155" s="16" t="s">
        <v>68</v>
      </c>
      <c r="E155" s="16" t="s">
        <v>244</v>
      </c>
      <c r="F155" s="16">
        <v>218</v>
      </c>
      <c r="G155" s="16"/>
      <c r="H155" s="16" t="s">
        <v>693</v>
      </c>
    </row>
    <row r="156" spans="1:8">
      <c r="A156" s="16">
        <v>167</v>
      </c>
      <c r="B156" s="16">
        <v>13</v>
      </c>
      <c r="C156" s="16" t="s">
        <v>595</v>
      </c>
      <c r="D156" s="16" t="s">
        <v>68</v>
      </c>
      <c r="E156" s="16" t="s">
        <v>397</v>
      </c>
      <c r="F156" s="16">
        <v>16</v>
      </c>
      <c r="G156" s="16"/>
      <c r="H156" s="16" t="s">
        <v>693</v>
      </c>
    </row>
    <row r="157" spans="1:8">
      <c r="A157" s="16">
        <v>168</v>
      </c>
      <c r="B157" s="16">
        <v>13</v>
      </c>
      <c r="C157" s="16" t="s">
        <v>595</v>
      </c>
      <c r="D157" s="16" t="s">
        <v>68</v>
      </c>
      <c r="E157" s="16" t="s">
        <v>402</v>
      </c>
      <c r="F157" s="16">
        <v>125</v>
      </c>
      <c r="G157" s="16"/>
      <c r="H157" s="16" t="s">
        <v>693</v>
      </c>
    </row>
    <row r="158" spans="1:8">
      <c r="A158" s="16">
        <v>169</v>
      </c>
      <c r="B158" s="16">
        <v>13</v>
      </c>
      <c r="C158" s="16" t="s">
        <v>595</v>
      </c>
      <c r="D158" s="16" t="s">
        <v>68</v>
      </c>
      <c r="E158" s="16" t="s">
        <v>403</v>
      </c>
      <c r="F158" s="16">
        <v>35</v>
      </c>
      <c r="G158" s="16"/>
      <c r="H158" s="16" t="s">
        <v>693</v>
      </c>
    </row>
    <row r="159" spans="1:8">
      <c r="A159" s="16">
        <v>171</v>
      </c>
      <c r="B159" s="16">
        <v>13</v>
      </c>
      <c r="C159" s="16" t="s">
        <v>595</v>
      </c>
      <c r="D159" s="16" t="s">
        <v>68</v>
      </c>
      <c r="E159" s="16" t="s">
        <v>413</v>
      </c>
      <c r="F159" s="16">
        <v>135</v>
      </c>
      <c r="G159" s="16"/>
      <c r="H159" s="16" t="s">
        <v>693</v>
      </c>
    </row>
    <row r="160" spans="1:8">
      <c r="A160" s="16">
        <v>173</v>
      </c>
      <c r="B160" s="16">
        <v>14</v>
      </c>
      <c r="C160" s="16" t="s">
        <v>598</v>
      </c>
      <c r="D160" s="16" t="s">
        <v>69</v>
      </c>
      <c r="E160" s="16" t="s">
        <v>653</v>
      </c>
      <c r="F160" s="16">
        <v>137</v>
      </c>
      <c r="G160" s="16"/>
      <c r="H160" s="16" t="s">
        <v>693</v>
      </c>
    </row>
    <row r="161" spans="1:8">
      <c r="A161" s="16">
        <v>174</v>
      </c>
      <c r="B161" s="16">
        <v>14</v>
      </c>
      <c r="C161" s="16" t="s">
        <v>598</v>
      </c>
      <c r="D161" s="16" t="s">
        <v>69</v>
      </c>
      <c r="E161" s="16" t="s">
        <v>245</v>
      </c>
      <c r="F161" s="16">
        <v>108</v>
      </c>
      <c r="G161" s="16"/>
      <c r="H161" s="16" t="s">
        <v>693</v>
      </c>
    </row>
    <row r="162" spans="1:8">
      <c r="A162" s="16">
        <v>175</v>
      </c>
      <c r="B162" s="16">
        <v>14</v>
      </c>
      <c r="C162" s="16" t="s">
        <v>598</v>
      </c>
      <c r="D162" s="16" t="s">
        <v>69</v>
      </c>
      <c r="E162" s="16" t="s">
        <v>260</v>
      </c>
      <c r="F162" s="16">
        <v>24</v>
      </c>
      <c r="G162" s="16"/>
      <c r="H162" s="16" t="s">
        <v>693</v>
      </c>
    </row>
    <row r="163" spans="1:8">
      <c r="A163" s="16">
        <v>176</v>
      </c>
      <c r="B163" s="16">
        <v>14</v>
      </c>
      <c r="C163" s="16" t="s">
        <v>598</v>
      </c>
      <c r="D163" s="16" t="s">
        <v>69</v>
      </c>
      <c r="E163" s="16" t="s">
        <v>262</v>
      </c>
      <c r="F163" s="16">
        <v>228</v>
      </c>
      <c r="G163" s="16"/>
      <c r="H163" s="16" t="s">
        <v>693</v>
      </c>
    </row>
    <row r="164" spans="1:8">
      <c r="A164" s="16">
        <v>177</v>
      </c>
      <c r="B164" s="16">
        <v>14</v>
      </c>
      <c r="C164" s="16" t="s">
        <v>598</v>
      </c>
      <c r="D164" s="16" t="s">
        <v>69</v>
      </c>
      <c r="E164" s="16" t="s">
        <v>281</v>
      </c>
      <c r="F164" s="16">
        <v>72</v>
      </c>
      <c r="G164" s="16"/>
      <c r="H164" s="16" t="s">
        <v>693</v>
      </c>
    </row>
    <row r="165" spans="1:8">
      <c r="A165" s="16">
        <v>178</v>
      </c>
      <c r="B165" s="16">
        <v>14</v>
      </c>
      <c r="C165" s="16" t="s">
        <v>598</v>
      </c>
      <c r="D165" s="16" t="s">
        <v>69</v>
      </c>
      <c r="E165" s="16" t="s">
        <v>296</v>
      </c>
      <c r="F165" s="16">
        <v>111</v>
      </c>
      <c r="G165" s="16"/>
      <c r="H165" s="16" t="s">
        <v>693</v>
      </c>
    </row>
    <row r="166" spans="1:8">
      <c r="A166" s="16">
        <v>179</v>
      </c>
      <c r="B166" s="16">
        <v>14</v>
      </c>
      <c r="C166" s="16" t="s">
        <v>598</v>
      </c>
      <c r="D166" s="16" t="s">
        <v>69</v>
      </c>
      <c r="E166" s="16" t="s">
        <v>325</v>
      </c>
      <c r="F166" s="16">
        <v>150</v>
      </c>
      <c r="G166" s="16"/>
      <c r="H166" s="16" t="s">
        <v>693</v>
      </c>
    </row>
    <row r="167" spans="1:8">
      <c r="A167" s="16">
        <v>180</v>
      </c>
      <c r="B167" s="16">
        <v>14</v>
      </c>
      <c r="C167" s="16" t="s">
        <v>598</v>
      </c>
      <c r="D167" s="16" t="s">
        <v>69</v>
      </c>
      <c r="E167" s="16" t="s">
        <v>408</v>
      </c>
      <c r="F167" s="16">
        <v>150</v>
      </c>
      <c r="G167" s="16"/>
      <c r="H167" s="16" t="s">
        <v>693</v>
      </c>
    </row>
    <row r="168" spans="1:8">
      <c r="A168" s="16">
        <v>181</v>
      </c>
      <c r="B168" s="16">
        <v>16</v>
      </c>
      <c r="C168" s="16" t="s">
        <v>604</v>
      </c>
      <c r="D168" s="16" t="s">
        <v>71</v>
      </c>
      <c r="E168" s="16" t="s">
        <v>180</v>
      </c>
      <c r="F168" s="16">
        <v>17</v>
      </c>
      <c r="G168" s="16"/>
      <c r="H168" s="16" t="s">
        <v>693</v>
      </c>
    </row>
    <row r="169" spans="1:8">
      <c r="A169" s="16">
        <v>182</v>
      </c>
      <c r="B169" s="16">
        <v>16</v>
      </c>
      <c r="C169" s="16" t="s">
        <v>604</v>
      </c>
      <c r="D169" s="16" t="s">
        <v>71</v>
      </c>
      <c r="E169" s="16" t="s">
        <v>192</v>
      </c>
      <c r="F169" s="16">
        <v>53</v>
      </c>
      <c r="G169" s="16"/>
      <c r="H169" s="16" t="s">
        <v>693</v>
      </c>
    </row>
    <row r="170" spans="1:8">
      <c r="A170" s="16">
        <v>183</v>
      </c>
      <c r="B170" s="16">
        <v>16</v>
      </c>
      <c r="C170" s="16" t="s">
        <v>604</v>
      </c>
      <c r="D170" s="16" t="s">
        <v>71</v>
      </c>
      <c r="E170" s="16" t="s">
        <v>203</v>
      </c>
      <c r="F170" s="16">
        <v>43</v>
      </c>
      <c r="G170" s="16"/>
      <c r="H170" s="16" t="s">
        <v>693</v>
      </c>
    </row>
    <row r="171" spans="1:8">
      <c r="A171" s="16">
        <v>184</v>
      </c>
      <c r="B171" s="16">
        <v>16</v>
      </c>
      <c r="C171" s="16" t="s">
        <v>604</v>
      </c>
      <c r="D171" s="16" t="s">
        <v>71</v>
      </c>
      <c r="E171" s="16" t="s">
        <v>205</v>
      </c>
      <c r="F171" s="16">
        <v>8</v>
      </c>
      <c r="G171" s="16"/>
      <c r="H171" s="16" t="s">
        <v>693</v>
      </c>
    </row>
    <row r="172" spans="1:8">
      <c r="A172" s="16">
        <v>187</v>
      </c>
      <c r="B172" s="16">
        <v>16</v>
      </c>
      <c r="C172" s="16" t="s">
        <v>604</v>
      </c>
      <c r="D172" s="16" t="s">
        <v>71</v>
      </c>
      <c r="E172" s="16" t="s">
        <v>221</v>
      </c>
      <c r="F172" s="16">
        <v>60</v>
      </c>
      <c r="G172" s="16"/>
      <c r="H172" s="16" t="s">
        <v>693</v>
      </c>
    </row>
    <row r="173" spans="1:8">
      <c r="A173" s="16">
        <v>188</v>
      </c>
      <c r="B173" s="16">
        <v>16</v>
      </c>
      <c r="C173" s="16" t="s">
        <v>604</v>
      </c>
      <c r="D173" s="16" t="s">
        <v>71</v>
      </c>
      <c r="E173" s="16" t="s">
        <v>222</v>
      </c>
      <c r="F173" s="16">
        <v>60</v>
      </c>
      <c r="G173" s="16"/>
      <c r="H173" s="16" t="s">
        <v>693</v>
      </c>
    </row>
    <row r="174" spans="1:8">
      <c r="A174" s="16">
        <v>190</v>
      </c>
      <c r="B174" s="16">
        <v>16</v>
      </c>
      <c r="C174" s="16" t="s">
        <v>604</v>
      </c>
      <c r="D174" s="16" t="s">
        <v>71</v>
      </c>
      <c r="E174" s="16" t="s">
        <v>224</v>
      </c>
      <c r="F174" s="16">
        <v>53</v>
      </c>
      <c r="G174" s="16"/>
      <c r="H174" s="16" t="s">
        <v>693</v>
      </c>
    </row>
    <row r="175" spans="1:8">
      <c r="A175" s="16">
        <v>191</v>
      </c>
      <c r="B175" s="16">
        <v>16</v>
      </c>
      <c r="C175" s="16" t="s">
        <v>604</v>
      </c>
      <c r="D175" s="16" t="s">
        <v>71</v>
      </c>
      <c r="E175" s="16" t="s">
        <v>232</v>
      </c>
      <c r="F175" s="16">
        <v>75</v>
      </c>
      <c r="G175" s="16"/>
      <c r="H175" s="16" t="s">
        <v>693</v>
      </c>
    </row>
    <row r="176" spans="1:8">
      <c r="A176" s="16">
        <v>192</v>
      </c>
      <c r="B176" s="16">
        <v>16</v>
      </c>
      <c r="C176" s="16" t="s">
        <v>604</v>
      </c>
      <c r="D176" s="16" t="s">
        <v>71</v>
      </c>
      <c r="E176" s="16" t="s">
        <v>233</v>
      </c>
      <c r="F176" s="16">
        <v>167</v>
      </c>
      <c r="G176" s="16"/>
      <c r="H176" s="16" t="s">
        <v>693</v>
      </c>
    </row>
    <row r="177" spans="1:8">
      <c r="A177" s="16">
        <v>193</v>
      </c>
      <c r="B177" s="16">
        <v>16</v>
      </c>
      <c r="C177" s="16" t="s">
        <v>604</v>
      </c>
      <c r="D177" s="16" t="s">
        <v>71</v>
      </c>
      <c r="E177" s="16" t="s">
        <v>234</v>
      </c>
      <c r="F177" s="16">
        <v>188</v>
      </c>
      <c r="G177" s="16"/>
      <c r="H177" s="16" t="s">
        <v>693</v>
      </c>
    </row>
    <row r="178" spans="1:8">
      <c r="A178" s="16">
        <v>194</v>
      </c>
      <c r="B178" s="16">
        <v>16</v>
      </c>
      <c r="C178" s="16" t="s">
        <v>604</v>
      </c>
      <c r="D178" s="16" t="s">
        <v>71</v>
      </c>
      <c r="E178" s="16" t="s">
        <v>235</v>
      </c>
      <c r="F178" s="16">
        <v>26</v>
      </c>
      <c r="G178" s="16"/>
      <c r="H178" s="16" t="s">
        <v>693</v>
      </c>
    </row>
    <row r="179" spans="1:8">
      <c r="A179" s="16">
        <v>195</v>
      </c>
      <c r="B179" s="16">
        <v>16</v>
      </c>
      <c r="C179" s="16" t="s">
        <v>604</v>
      </c>
      <c r="D179" s="16" t="s">
        <v>71</v>
      </c>
      <c r="E179" s="16" t="s">
        <v>236</v>
      </c>
      <c r="F179" s="16">
        <v>210</v>
      </c>
      <c r="G179" s="16"/>
      <c r="H179" s="16" t="s">
        <v>693</v>
      </c>
    </row>
    <row r="180" spans="1:8">
      <c r="A180" s="16">
        <v>196</v>
      </c>
      <c r="B180" s="16">
        <v>16</v>
      </c>
      <c r="C180" s="16" t="s">
        <v>604</v>
      </c>
      <c r="D180" s="16" t="s">
        <v>71</v>
      </c>
      <c r="E180" s="16" t="s">
        <v>241</v>
      </c>
      <c r="F180" s="16">
        <v>110</v>
      </c>
      <c r="G180" s="16"/>
      <c r="H180" s="16" t="s">
        <v>693</v>
      </c>
    </row>
    <row r="181" spans="1:8">
      <c r="A181" s="16">
        <v>197</v>
      </c>
      <c r="B181" s="16">
        <v>16</v>
      </c>
      <c r="C181" s="16" t="s">
        <v>604</v>
      </c>
      <c r="D181" s="16" t="s">
        <v>71</v>
      </c>
      <c r="E181" s="16" t="s">
        <v>257</v>
      </c>
      <c r="F181" s="16">
        <v>9</v>
      </c>
      <c r="G181" s="16"/>
      <c r="H181" s="16" t="s">
        <v>693</v>
      </c>
    </row>
    <row r="182" spans="1:8">
      <c r="A182" s="16">
        <v>198</v>
      </c>
      <c r="B182" s="16">
        <v>16</v>
      </c>
      <c r="C182" s="16" t="s">
        <v>604</v>
      </c>
      <c r="D182" s="16" t="s">
        <v>71</v>
      </c>
      <c r="E182" s="16" t="s">
        <v>264</v>
      </c>
      <c r="F182" s="16">
        <v>391</v>
      </c>
      <c r="G182" s="16"/>
      <c r="H182" s="16" t="s">
        <v>693</v>
      </c>
    </row>
    <row r="183" spans="1:8">
      <c r="A183" s="16">
        <v>199</v>
      </c>
      <c r="B183" s="16">
        <v>16</v>
      </c>
      <c r="C183" s="16" t="s">
        <v>604</v>
      </c>
      <c r="D183" s="16" t="s">
        <v>71</v>
      </c>
      <c r="E183" s="16" t="s">
        <v>427</v>
      </c>
      <c r="F183" s="16">
        <v>82</v>
      </c>
      <c r="G183" s="16"/>
      <c r="H183" s="16" t="s">
        <v>693</v>
      </c>
    </row>
    <row r="184" spans="1:8">
      <c r="A184" s="16">
        <v>200</v>
      </c>
      <c r="B184" s="16">
        <v>16</v>
      </c>
      <c r="C184" s="16" t="s">
        <v>604</v>
      </c>
      <c r="D184" s="16" t="s">
        <v>71</v>
      </c>
      <c r="E184" s="16" t="s">
        <v>265</v>
      </c>
      <c r="F184" s="16">
        <v>44</v>
      </c>
      <c r="G184" s="16"/>
      <c r="H184" s="16" t="s">
        <v>693</v>
      </c>
    </row>
    <row r="185" spans="1:8">
      <c r="A185" s="16">
        <v>201</v>
      </c>
      <c r="B185" s="16">
        <v>16</v>
      </c>
      <c r="C185" s="16" t="s">
        <v>604</v>
      </c>
      <c r="D185" s="16" t="s">
        <v>71</v>
      </c>
      <c r="E185" s="16" t="s">
        <v>269</v>
      </c>
      <c r="F185" s="16">
        <v>91</v>
      </c>
      <c r="G185" s="16"/>
      <c r="H185" s="16" t="s">
        <v>693</v>
      </c>
    </row>
    <row r="186" spans="1:8">
      <c r="A186" s="16">
        <v>202</v>
      </c>
      <c r="B186" s="16">
        <v>16</v>
      </c>
      <c r="C186" s="16" t="s">
        <v>604</v>
      </c>
      <c r="D186" s="16" t="s">
        <v>71</v>
      </c>
      <c r="E186" s="16" t="s">
        <v>271</v>
      </c>
      <c r="F186" s="16">
        <v>145</v>
      </c>
      <c r="G186" s="16"/>
      <c r="H186" s="16" t="s">
        <v>693</v>
      </c>
    </row>
    <row r="187" spans="1:8">
      <c r="A187" s="16">
        <v>203</v>
      </c>
      <c r="B187" s="16">
        <v>16</v>
      </c>
      <c r="C187" s="16" t="s">
        <v>604</v>
      </c>
      <c r="D187" s="16" t="s">
        <v>71</v>
      </c>
      <c r="E187" s="16" t="s">
        <v>274</v>
      </c>
      <c r="F187" s="16">
        <v>29</v>
      </c>
      <c r="G187" s="16"/>
      <c r="H187" s="16" t="s">
        <v>693</v>
      </c>
    </row>
    <row r="188" spans="1:8">
      <c r="A188" s="16">
        <v>204</v>
      </c>
      <c r="B188" s="16">
        <v>16</v>
      </c>
      <c r="C188" s="16" t="s">
        <v>604</v>
      </c>
      <c r="D188" s="16" t="s">
        <v>71</v>
      </c>
      <c r="E188" s="16" t="s">
        <v>277</v>
      </c>
      <c r="F188" s="16">
        <v>52</v>
      </c>
      <c r="G188" s="16"/>
      <c r="H188" s="16" t="s">
        <v>693</v>
      </c>
    </row>
    <row r="189" spans="1:8">
      <c r="A189" s="16">
        <v>205</v>
      </c>
      <c r="B189" s="16">
        <v>16</v>
      </c>
      <c r="C189" s="16" t="s">
        <v>604</v>
      </c>
      <c r="D189" s="16" t="s">
        <v>71</v>
      </c>
      <c r="E189" s="16" t="s">
        <v>283</v>
      </c>
      <c r="F189" s="16">
        <v>36</v>
      </c>
      <c r="G189" s="16"/>
      <c r="H189" s="16" t="s">
        <v>693</v>
      </c>
    </row>
    <row r="190" spans="1:8">
      <c r="A190" s="16">
        <v>206</v>
      </c>
      <c r="B190" s="16">
        <v>16</v>
      </c>
      <c r="C190" s="16" t="s">
        <v>604</v>
      </c>
      <c r="D190" s="16" t="s">
        <v>71</v>
      </c>
      <c r="E190" s="16" t="s">
        <v>284</v>
      </c>
      <c r="F190" s="16">
        <v>60</v>
      </c>
      <c r="G190" s="16"/>
      <c r="H190" s="16" t="s">
        <v>693</v>
      </c>
    </row>
    <row r="191" spans="1:8">
      <c r="A191" s="16">
        <v>207</v>
      </c>
      <c r="B191" s="16">
        <v>16</v>
      </c>
      <c r="C191" s="16" t="s">
        <v>604</v>
      </c>
      <c r="D191" s="16" t="s">
        <v>71</v>
      </c>
      <c r="E191" s="16" t="s">
        <v>279</v>
      </c>
      <c r="F191" s="16">
        <v>55</v>
      </c>
      <c r="G191" s="16"/>
      <c r="H191" s="16" t="s">
        <v>693</v>
      </c>
    </row>
    <row r="192" spans="1:8">
      <c r="A192" s="16">
        <v>208</v>
      </c>
      <c r="B192" s="16">
        <v>16</v>
      </c>
      <c r="C192" s="16" t="s">
        <v>604</v>
      </c>
      <c r="D192" s="16" t="s">
        <v>71</v>
      </c>
      <c r="E192" s="16" t="s">
        <v>301</v>
      </c>
      <c r="F192" s="16">
        <v>33</v>
      </c>
      <c r="G192" s="16"/>
      <c r="H192" s="16" t="s">
        <v>693</v>
      </c>
    </row>
    <row r="193" spans="1:8">
      <c r="A193" s="16">
        <v>209</v>
      </c>
      <c r="B193" s="16">
        <v>16</v>
      </c>
      <c r="C193" s="16" t="s">
        <v>604</v>
      </c>
      <c r="D193" s="16" t="s">
        <v>71</v>
      </c>
      <c r="E193" s="16" t="s">
        <v>305</v>
      </c>
      <c r="F193" s="16">
        <v>30</v>
      </c>
      <c r="G193" s="16"/>
      <c r="H193" s="16" t="s">
        <v>693</v>
      </c>
    </row>
    <row r="194" spans="1:8">
      <c r="A194" s="16">
        <v>210</v>
      </c>
      <c r="B194" s="16">
        <v>16</v>
      </c>
      <c r="C194" s="16" t="s">
        <v>604</v>
      </c>
      <c r="D194" s="16" t="s">
        <v>71</v>
      </c>
      <c r="E194" s="16" t="s">
        <v>335</v>
      </c>
      <c r="F194" s="16">
        <v>368</v>
      </c>
      <c r="G194" s="16"/>
      <c r="H194" s="16" t="s">
        <v>693</v>
      </c>
    </row>
    <row r="195" spans="1:8">
      <c r="A195" s="16">
        <v>211</v>
      </c>
      <c r="B195" s="16">
        <v>16</v>
      </c>
      <c r="C195" s="16" t="s">
        <v>604</v>
      </c>
      <c r="D195" s="16" t="s">
        <v>71</v>
      </c>
      <c r="E195" s="16" t="s">
        <v>336</v>
      </c>
      <c r="F195" s="16">
        <v>82</v>
      </c>
      <c r="G195" s="16"/>
      <c r="H195" s="16" t="s">
        <v>693</v>
      </c>
    </row>
    <row r="196" spans="1:8">
      <c r="A196" s="16">
        <v>212</v>
      </c>
      <c r="B196" s="16">
        <v>16</v>
      </c>
      <c r="C196" s="16" t="s">
        <v>604</v>
      </c>
      <c r="D196" s="16" t="s">
        <v>71</v>
      </c>
      <c r="E196" s="16" t="s">
        <v>337</v>
      </c>
      <c r="F196" s="16">
        <v>57</v>
      </c>
      <c r="G196" s="16"/>
      <c r="H196" s="16" t="s">
        <v>693</v>
      </c>
    </row>
    <row r="197" spans="1:8">
      <c r="A197" s="16">
        <v>213</v>
      </c>
      <c r="B197" s="16">
        <v>16</v>
      </c>
      <c r="C197" s="16" t="s">
        <v>604</v>
      </c>
      <c r="D197" s="16" t="s">
        <v>71</v>
      </c>
      <c r="E197" s="16" t="s">
        <v>338</v>
      </c>
      <c r="F197" s="16">
        <v>488</v>
      </c>
      <c r="G197" s="16"/>
      <c r="H197" s="16" t="s">
        <v>693</v>
      </c>
    </row>
    <row r="198" spans="1:8">
      <c r="A198" s="16">
        <v>214</v>
      </c>
      <c r="B198" s="16">
        <v>16</v>
      </c>
      <c r="C198" s="16" t="s">
        <v>604</v>
      </c>
      <c r="D198" s="16" t="s">
        <v>71</v>
      </c>
      <c r="E198" s="16" t="s">
        <v>349</v>
      </c>
      <c r="F198" s="16">
        <v>587</v>
      </c>
      <c r="G198" s="16"/>
      <c r="H198" s="16" t="s">
        <v>693</v>
      </c>
    </row>
    <row r="199" spans="1:8">
      <c r="A199" s="16">
        <v>215</v>
      </c>
      <c r="B199" s="16">
        <v>16</v>
      </c>
      <c r="C199" s="16" t="s">
        <v>604</v>
      </c>
      <c r="D199" s="16" t="s">
        <v>71</v>
      </c>
      <c r="E199" s="16" t="s">
        <v>360</v>
      </c>
      <c r="F199" s="16">
        <v>221</v>
      </c>
      <c r="G199" s="16"/>
      <c r="H199" s="16" t="s">
        <v>693</v>
      </c>
    </row>
    <row r="200" spans="1:8">
      <c r="A200" s="16">
        <v>216</v>
      </c>
      <c r="B200" s="16">
        <v>16</v>
      </c>
      <c r="C200" s="16" t="s">
        <v>604</v>
      </c>
      <c r="D200" s="16" t="s">
        <v>71</v>
      </c>
      <c r="E200" s="16" t="s">
        <v>363</v>
      </c>
      <c r="F200" s="16">
        <v>101</v>
      </c>
      <c r="G200" s="16"/>
      <c r="H200" s="16" t="s">
        <v>693</v>
      </c>
    </row>
    <row r="201" spans="1:8">
      <c r="A201" s="16">
        <v>217</v>
      </c>
      <c r="B201" s="16">
        <v>16</v>
      </c>
      <c r="C201" s="16" t="s">
        <v>604</v>
      </c>
      <c r="D201" s="16" t="s">
        <v>71</v>
      </c>
      <c r="E201" s="16" t="s">
        <v>364</v>
      </c>
      <c r="F201" s="16">
        <v>49</v>
      </c>
      <c r="G201" s="16"/>
      <c r="H201" s="16" t="s">
        <v>693</v>
      </c>
    </row>
    <row r="202" spans="1:8">
      <c r="A202" s="16">
        <v>218</v>
      </c>
      <c r="B202" s="16">
        <v>16</v>
      </c>
      <c r="C202" s="16" t="s">
        <v>604</v>
      </c>
      <c r="D202" s="16" t="s">
        <v>71</v>
      </c>
      <c r="E202" s="16" t="s">
        <v>366</v>
      </c>
      <c r="F202" s="16">
        <v>10</v>
      </c>
      <c r="G202" s="16"/>
      <c r="H202" s="16" t="s">
        <v>693</v>
      </c>
    </row>
    <row r="203" spans="1:8">
      <c r="A203" s="16">
        <v>219</v>
      </c>
      <c r="B203" s="16">
        <v>16</v>
      </c>
      <c r="C203" s="16" t="s">
        <v>604</v>
      </c>
      <c r="D203" s="16" t="s">
        <v>71</v>
      </c>
      <c r="E203" s="16" t="s">
        <v>367</v>
      </c>
      <c r="F203" s="16">
        <v>16</v>
      </c>
      <c r="G203" s="16"/>
      <c r="H203" s="16" t="s">
        <v>693</v>
      </c>
    </row>
    <row r="204" spans="1:8">
      <c r="A204" s="16">
        <v>220</v>
      </c>
      <c r="B204" s="16">
        <v>16</v>
      </c>
      <c r="C204" s="16" t="s">
        <v>604</v>
      </c>
      <c r="D204" s="16" t="s">
        <v>71</v>
      </c>
      <c r="E204" s="16" t="s">
        <v>369</v>
      </c>
      <c r="F204" s="16">
        <v>12</v>
      </c>
      <c r="G204" s="16"/>
      <c r="H204" s="16" t="s">
        <v>693</v>
      </c>
    </row>
    <row r="205" spans="1:8">
      <c r="A205" s="16">
        <v>221</v>
      </c>
      <c r="B205" s="16">
        <v>16</v>
      </c>
      <c r="C205" s="16" t="s">
        <v>604</v>
      </c>
      <c r="D205" s="16" t="s">
        <v>71</v>
      </c>
      <c r="E205" s="16" t="s">
        <v>377</v>
      </c>
      <c r="F205" s="16">
        <v>24</v>
      </c>
      <c r="G205" s="16"/>
      <c r="H205" s="16" t="s">
        <v>693</v>
      </c>
    </row>
    <row r="206" spans="1:8">
      <c r="A206" s="16">
        <v>222</v>
      </c>
      <c r="B206" s="16">
        <v>16</v>
      </c>
      <c r="C206" s="16" t="s">
        <v>604</v>
      </c>
      <c r="D206" s="16" t="s">
        <v>71</v>
      </c>
      <c r="E206" s="16" t="s">
        <v>382</v>
      </c>
      <c r="F206" s="16">
        <v>43</v>
      </c>
      <c r="G206" s="16"/>
      <c r="H206" s="16" t="s">
        <v>693</v>
      </c>
    </row>
    <row r="207" spans="1:8">
      <c r="A207" s="16">
        <v>224</v>
      </c>
      <c r="B207" s="16">
        <v>16</v>
      </c>
      <c r="C207" s="16" t="s">
        <v>604</v>
      </c>
      <c r="D207" s="16" t="s">
        <v>71</v>
      </c>
      <c r="E207" s="16" t="s">
        <v>384</v>
      </c>
      <c r="F207" s="16">
        <v>24</v>
      </c>
      <c r="G207" s="16"/>
      <c r="H207" s="16" t="s">
        <v>693</v>
      </c>
    </row>
    <row r="208" spans="1:8">
      <c r="A208" s="16">
        <v>225</v>
      </c>
      <c r="B208" s="16">
        <v>16</v>
      </c>
      <c r="C208" s="16" t="s">
        <v>604</v>
      </c>
      <c r="D208" s="16" t="s">
        <v>71</v>
      </c>
      <c r="E208" s="16" t="s">
        <v>385</v>
      </c>
      <c r="F208" s="16">
        <v>550</v>
      </c>
      <c r="G208" s="16"/>
      <c r="H208" s="16" t="s">
        <v>693</v>
      </c>
    </row>
    <row r="209" spans="1:8">
      <c r="A209" s="16">
        <v>226</v>
      </c>
      <c r="B209" s="16">
        <v>16</v>
      </c>
      <c r="C209" s="16" t="s">
        <v>604</v>
      </c>
      <c r="D209" s="16" t="s">
        <v>71</v>
      </c>
      <c r="E209" s="16" t="s">
        <v>174</v>
      </c>
      <c r="F209" s="16">
        <v>10</v>
      </c>
      <c r="G209" s="16"/>
      <c r="H209" s="16" t="s">
        <v>693</v>
      </c>
    </row>
    <row r="210" spans="1:8">
      <c r="A210" s="16">
        <v>227</v>
      </c>
      <c r="B210" s="16">
        <v>16</v>
      </c>
      <c r="C210" s="16" t="s">
        <v>604</v>
      </c>
      <c r="D210" s="16" t="s">
        <v>71</v>
      </c>
      <c r="E210" s="16" t="s">
        <v>386</v>
      </c>
      <c r="F210" s="16">
        <v>53</v>
      </c>
      <c r="G210" s="16"/>
      <c r="H210" s="16" t="s">
        <v>693</v>
      </c>
    </row>
    <row r="211" spans="1:8">
      <c r="A211" s="16">
        <v>228</v>
      </c>
      <c r="B211" s="16">
        <v>16</v>
      </c>
      <c r="C211" s="16" t="s">
        <v>604</v>
      </c>
      <c r="D211" s="16" t="s">
        <v>71</v>
      </c>
      <c r="E211" s="16" t="s">
        <v>393</v>
      </c>
      <c r="F211" s="16">
        <v>17</v>
      </c>
      <c r="G211" s="16"/>
      <c r="H211" s="16" t="s">
        <v>693</v>
      </c>
    </row>
    <row r="212" spans="1:8">
      <c r="A212" s="16">
        <v>229</v>
      </c>
      <c r="B212" s="16">
        <v>16</v>
      </c>
      <c r="C212" s="16" t="s">
        <v>604</v>
      </c>
      <c r="D212" s="16" t="s">
        <v>71</v>
      </c>
      <c r="E212" s="16" t="s">
        <v>394</v>
      </c>
      <c r="F212" s="16">
        <v>31</v>
      </c>
      <c r="G212" s="16"/>
      <c r="H212" s="16" t="s">
        <v>693</v>
      </c>
    </row>
    <row r="213" spans="1:8">
      <c r="A213" s="16">
        <v>230</v>
      </c>
      <c r="B213" s="16">
        <v>16</v>
      </c>
      <c r="C213" s="16" t="s">
        <v>604</v>
      </c>
      <c r="D213" s="16" t="s">
        <v>71</v>
      </c>
      <c r="E213" s="16" t="s">
        <v>395</v>
      </c>
      <c r="F213" s="16">
        <v>90</v>
      </c>
      <c r="G213" s="16"/>
      <c r="H213" s="16" t="s">
        <v>693</v>
      </c>
    </row>
    <row r="214" spans="1:8">
      <c r="A214" s="16">
        <v>231</v>
      </c>
      <c r="B214" s="16">
        <v>16</v>
      </c>
      <c r="C214" s="16" t="s">
        <v>604</v>
      </c>
      <c r="D214" s="16" t="s">
        <v>71</v>
      </c>
      <c r="E214" s="16" t="s">
        <v>396</v>
      </c>
      <c r="F214" s="16">
        <v>24</v>
      </c>
      <c r="G214" s="16"/>
      <c r="H214" s="16" t="s">
        <v>693</v>
      </c>
    </row>
    <row r="215" spans="1:8">
      <c r="A215" s="16">
        <v>232</v>
      </c>
      <c r="B215" s="16">
        <v>16</v>
      </c>
      <c r="C215" s="16" t="s">
        <v>604</v>
      </c>
      <c r="D215" s="16" t="s">
        <v>71</v>
      </c>
      <c r="E215" s="16" t="s">
        <v>406</v>
      </c>
      <c r="F215" s="16">
        <v>163</v>
      </c>
      <c r="G215" s="16"/>
      <c r="H215" s="16" t="s">
        <v>693</v>
      </c>
    </row>
    <row r="216" spans="1:8">
      <c r="A216" s="16">
        <v>233</v>
      </c>
      <c r="B216" s="16">
        <v>16</v>
      </c>
      <c r="C216" s="16" t="s">
        <v>604</v>
      </c>
      <c r="D216" s="16" t="s">
        <v>71</v>
      </c>
      <c r="E216" s="16" t="s">
        <v>407</v>
      </c>
      <c r="F216" s="16">
        <v>12</v>
      </c>
      <c r="G216" s="16"/>
      <c r="H216" s="16" t="s">
        <v>693</v>
      </c>
    </row>
    <row r="217" spans="1:8">
      <c r="A217" s="16">
        <v>236</v>
      </c>
      <c r="B217" s="16">
        <v>16</v>
      </c>
      <c r="C217" s="16" t="s">
        <v>604</v>
      </c>
      <c r="D217" s="16" t="s">
        <v>71</v>
      </c>
      <c r="E217" s="16" t="s">
        <v>412</v>
      </c>
      <c r="F217" s="16">
        <v>170</v>
      </c>
      <c r="G217" s="16"/>
      <c r="H217" s="16" t="s">
        <v>693</v>
      </c>
    </row>
    <row r="218" spans="1:8">
      <c r="A218" s="16">
        <v>237</v>
      </c>
      <c r="B218" s="16">
        <v>16</v>
      </c>
      <c r="C218" s="16" t="s">
        <v>604</v>
      </c>
      <c r="D218" s="16" t="s">
        <v>71</v>
      </c>
      <c r="E218" s="16" t="s">
        <v>418</v>
      </c>
      <c r="F218" s="16">
        <v>146</v>
      </c>
      <c r="G218" s="16"/>
      <c r="H218" s="16" t="s">
        <v>693</v>
      </c>
    </row>
    <row r="219" spans="1:8">
      <c r="A219" s="16">
        <v>238</v>
      </c>
      <c r="B219" s="16">
        <v>16</v>
      </c>
      <c r="C219" s="16" t="s">
        <v>604</v>
      </c>
      <c r="D219" s="16" t="s">
        <v>71</v>
      </c>
      <c r="E219" s="16" t="s">
        <v>426</v>
      </c>
      <c r="F219" s="16">
        <v>576</v>
      </c>
      <c r="G219" s="16"/>
      <c r="H219" s="16" t="s">
        <v>693</v>
      </c>
    </row>
    <row r="220" spans="1:8">
      <c r="A220" s="16">
        <v>239</v>
      </c>
      <c r="B220" s="16">
        <v>16</v>
      </c>
      <c r="C220" s="16" t="s">
        <v>604</v>
      </c>
      <c r="D220" s="16" t="s">
        <v>71</v>
      </c>
      <c r="E220" s="16" t="s">
        <v>173</v>
      </c>
      <c r="F220" s="16">
        <v>21</v>
      </c>
      <c r="G220" s="16"/>
      <c r="H220" s="16" t="s">
        <v>693</v>
      </c>
    </row>
    <row r="221" spans="1:8">
      <c r="A221" s="16">
        <v>240</v>
      </c>
      <c r="B221" s="16">
        <v>16</v>
      </c>
      <c r="C221" s="16" t="s">
        <v>604</v>
      </c>
      <c r="D221" s="16" t="s">
        <v>71</v>
      </c>
      <c r="E221" s="16" t="s">
        <v>432</v>
      </c>
      <c r="F221" s="16">
        <v>80</v>
      </c>
      <c r="G221" s="16"/>
      <c r="H221" s="16" t="s">
        <v>693</v>
      </c>
    </row>
    <row r="222" spans="1:8">
      <c r="A222" s="16">
        <v>241</v>
      </c>
      <c r="B222" s="16">
        <v>16</v>
      </c>
      <c r="C222" s="16" t="s">
        <v>604</v>
      </c>
      <c r="D222" s="16" t="s">
        <v>71</v>
      </c>
      <c r="E222" s="16" t="s">
        <v>436</v>
      </c>
      <c r="F222" s="16">
        <v>113</v>
      </c>
      <c r="G222" s="16"/>
      <c r="H222" s="16" t="s">
        <v>693</v>
      </c>
    </row>
    <row r="223" spans="1:8">
      <c r="A223" s="16">
        <v>242</v>
      </c>
      <c r="B223" s="16">
        <v>18</v>
      </c>
      <c r="C223" s="16" t="s">
        <v>692</v>
      </c>
      <c r="D223" s="16" t="s">
        <v>73</v>
      </c>
      <c r="E223" s="16" t="s">
        <v>227</v>
      </c>
      <c r="F223" s="16">
        <v>169</v>
      </c>
      <c r="G223" s="16"/>
      <c r="H223" s="16" t="s">
        <v>693</v>
      </c>
    </row>
    <row r="224" spans="1:8">
      <c r="A224" s="16">
        <v>243</v>
      </c>
      <c r="B224" s="16">
        <v>18</v>
      </c>
      <c r="C224" s="16" t="s">
        <v>692</v>
      </c>
      <c r="D224" s="16" t="s">
        <v>73</v>
      </c>
      <c r="E224" s="16" t="s">
        <v>231</v>
      </c>
      <c r="F224" s="16">
        <v>157</v>
      </c>
      <c r="G224" s="16"/>
      <c r="H224" s="16" t="s">
        <v>693</v>
      </c>
    </row>
    <row r="225" spans="1:8">
      <c r="A225" s="16">
        <v>244</v>
      </c>
      <c r="B225" s="16">
        <v>18</v>
      </c>
      <c r="C225" s="16" t="s">
        <v>692</v>
      </c>
      <c r="D225" s="16" t="s">
        <v>73</v>
      </c>
      <c r="E225" s="16" t="s">
        <v>309</v>
      </c>
      <c r="F225" s="16">
        <v>93</v>
      </c>
      <c r="G225" s="16"/>
      <c r="H225" s="16" t="s">
        <v>693</v>
      </c>
    </row>
    <row r="226" spans="1:8">
      <c r="A226" s="16">
        <v>245</v>
      </c>
      <c r="B226" s="16">
        <v>18</v>
      </c>
      <c r="C226" s="16" t="s">
        <v>692</v>
      </c>
      <c r="D226" s="16" t="s">
        <v>73</v>
      </c>
      <c r="E226" s="16" t="s">
        <v>310</v>
      </c>
      <c r="F226" s="16">
        <v>289</v>
      </c>
      <c r="G226" s="16"/>
      <c r="H226" s="16" t="s">
        <v>693</v>
      </c>
    </row>
    <row r="227" spans="1:8">
      <c r="A227" s="16">
        <v>246</v>
      </c>
      <c r="B227" s="16">
        <v>18</v>
      </c>
      <c r="C227" s="16" t="s">
        <v>692</v>
      </c>
      <c r="D227" s="16" t="s">
        <v>73</v>
      </c>
      <c r="E227" s="16" t="s">
        <v>311</v>
      </c>
      <c r="F227" s="16">
        <v>261</v>
      </c>
      <c r="G227" s="16"/>
      <c r="H227" s="16" t="s">
        <v>693</v>
      </c>
    </row>
    <row r="228" spans="1:8">
      <c r="A228" s="16">
        <v>247</v>
      </c>
      <c r="B228" s="16">
        <v>18</v>
      </c>
      <c r="C228" s="16" t="s">
        <v>692</v>
      </c>
      <c r="D228" s="16" t="s">
        <v>73</v>
      </c>
      <c r="E228" s="16" t="s">
        <v>312</v>
      </c>
      <c r="F228" s="16">
        <v>308</v>
      </c>
      <c r="G228" s="16"/>
      <c r="H228" s="16" t="s">
        <v>693</v>
      </c>
    </row>
    <row r="229" spans="1:8">
      <c r="A229" s="16">
        <v>248</v>
      </c>
      <c r="B229" s="16">
        <v>18</v>
      </c>
      <c r="C229" s="16" t="s">
        <v>692</v>
      </c>
      <c r="D229" s="16" t="s">
        <v>73</v>
      </c>
      <c r="E229" s="16" t="s">
        <v>387</v>
      </c>
      <c r="F229" s="16">
        <v>200</v>
      </c>
      <c r="G229" s="16"/>
      <c r="H229" s="16" t="s">
        <v>693</v>
      </c>
    </row>
    <row r="230" spans="1:8">
      <c r="A230" s="16">
        <v>249</v>
      </c>
      <c r="B230" s="16">
        <v>18</v>
      </c>
      <c r="C230" s="16" t="s">
        <v>692</v>
      </c>
      <c r="D230" s="16" t="s">
        <v>73</v>
      </c>
      <c r="E230" s="16" t="s">
        <v>428</v>
      </c>
      <c r="F230" s="16">
        <v>355</v>
      </c>
      <c r="G230" s="16"/>
      <c r="H230" s="16" t="s">
        <v>693</v>
      </c>
    </row>
    <row r="231" spans="1:8">
      <c r="A231" s="16">
        <v>251</v>
      </c>
      <c r="B231" s="16">
        <v>17</v>
      </c>
      <c r="C231" s="16" t="s">
        <v>608</v>
      </c>
      <c r="D231" s="16" t="s">
        <v>72</v>
      </c>
      <c r="E231" s="16" t="s">
        <v>303</v>
      </c>
      <c r="F231" s="16">
        <v>181</v>
      </c>
      <c r="G231" s="16"/>
      <c r="H231" s="16" t="s">
        <v>693</v>
      </c>
    </row>
    <row r="232" spans="1:8">
      <c r="A232" s="16">
        <v>252</v>
      </c>
      <c r="B232" s="16">
        <v>17</v>
      </c>
      <c r="C232" s="16" t="s">
        <v>608</v>
      </c>
      <c r="D232" s="16" t="s">
        <v>72</v>
      </c>
      <c r="E232" s="16" t="s">
        <v>320</v>
      </c>
      <c r="F232" s="16">
        <v>52</v>
      </c>
      <c r="G232" s="16"/>
      <c r="H232" s="16" t="s">
        <v>693</v>
      </c>
    </row>
    <row r="233" spans="1:8">
      <c r="A233" s="16">
        <v>253</v>
      </c>
      <c r="B233" s="16">
        <v>17</v>
      </c>
      <c r="C233" s="16" t="s">
        <v>608</v>
      </c>
      <c r="D233" s="16" t="s">
        <v>72</v>
      </c>
      <c r="E233" s="16" t="s">
        <v>321</v>
      </c>
      <c r="F233" s="16">
        <v>41</v>
      </c>
      <c r="G233" s="16"/>
      <c r="H233" s="16" t="s">
        <v>693</v>
      </c>
    </row>
    <row r="234" spans="1:8">
      <c r="A234" s="16">
        <v>254</v>
      </c>
      <c r="B234" s="16">
        <v>17</v>
      </c>
      <c r="C234" s="16" t="s">
        <v>608</v>
      </c>
      <c r="D234" s="16" t="s">
        <v>72</v>
      </c>
      <c r="E234" s="16" t="s">
        <v>341</v>
      </c>
      <c r="F234" s="16">
        <v>654</v>
      </c>
      <c r="G234" s="16"/>
      <c r="H234" s="16" t="s">
        <v>693</v>
      </c>
    </row>
    <row r="235" spans="1:8">
      <c r="A235" s="16">
        <v>255</v>
      </c>
      <c r="B235" s="16">
        <v>17</v>
      </c>
      <c r="C235" s="16" t="s">
        <v>608</v>
      </c>
      <c r="D235" s="16" t="s">
        <v>72</v>
      </c>
      <c r="E235" s="16" t="s">
        <v>342</v>
      </c>
      <c r="F235" s="16">
        <v>58</v>
      </c>
      <c r="G235" s="16"/>
      <c r="H235" s="16" t="s">
        <v>693</v>
      </c>
    </row>
    <row r="236" spans="1:8">
      <c r="A236" s="16">
        <v>256</v>
      </c>
      <c r="B236" s="16">
        <v>17</v>
      </c>
      <c r="C236" s="16" t="s">
        <v>608</v>
      </c>
      <c r="D236" s="16" t="s">
        <v>72</v>
      </c>
      <c r="E236" s="16" t="s">
        <v>343</v>
      </c>
      <c r="F236" s="16">
        <v>216</v>
      </c>
      <c r="G236" s="16"/>
      <c r="H236" s="16" t="s">
        <v>693</v>
      </c>
    </row>
    <row r="237" spans="1:8">
      <c r="A237" s="16">
        <v>257</v>
      </c>
      <c r="B237" s="16">
        <v>17</v>
      </c>
      <c r="C237" s="16" t="s">
        <v>608</v>
      </c>
      <c r="D237" s="16" t="s">
        <v>72</v>
      </c>
      <c r="E237" s="16" t="s">
        <v>344</v>
      </c>
      <c r="F237" s="16">
        <v>704</v>
      </c>
      <c r="G237" s="16"/>
      <c r="H237" s="16" t="s">
        <v>693</v>
      </c>
    </row>
    <row r="238" spans="1:8">
      <c r="A238" s="16">
        <v>258</v>
      </c>
      <c r="B238" s="16">
        <v>17</v>
      </c>
      <c r="C238" s="16" t="s">
        <v>608</v>
      </c>
      <c r="D238" s="16" t="s">
        <v>72</v>
      </c>
      <c r="E238" s="16" t="s">
        <v>345</v>
      </c>
      <c r="F238" s="16">
        <v>571</v>
      </c>
      <c r="G238" s="16"/>
      <c r="H238" s="16" t="s">
        <v>693</v>
      </c>
    </row>
    <row r="239" spans="1:8">
      <c r="A239" s="16">
        <v>259</v>
      </c>
      <c r="B239" s="16">
        <v>17</v>
      </c>
      <c r="C239" s="16" t="s">
        <v>608</v>
      </c>
      <c r="D239" s="16" t="s">
        <v>72</v>
      </c>
      <c r="E239" s="16" t="s">
        <v>346</v>
      </c>
      <c r="F239" s="16">
        <v>270</v>
      </c>
      <c r="G239" s="16"/>
      <c r="H239" s="16" t="s">
        <v>693</v>
      </c>
    </row>
    <row r="240" spans="1:8">
      <c r="A240" s="16">
        <v>261</v>
      </c>
      <c r="B240" s="16">
        <v>17</v>
      </c>
      <c r="C240" s="16" t="s">
        <v>608</v>
      </c>
      <c r="D240" s="16" t="s">
        <v>72</v>
      </c>
      <c r="E240" s="16" t="s">
        <v>348</v>
      </c>
      <c r="F240" s="16">
        <v>516</v>
      </c>
      <c r="G240" s="16"/>
      <c r="H240" s="16" t="s">
        <v>693</v>
      </c>
    </row>
    <row r="241" spans="1:8">
      <c r="A241" s="16">
        <v>262</v>
      </c>
      <c r="B241" s="16">
        <v>19</v>
      </c>
      <c r="C241" s="16" t="s">
        <v>613</v>
      </c>
      <c r="D241" s="16" t="s">
        <v>74</v>
      </c>
      <c r="E241" s="16" t="s">
        <v>300</v>
      </c>
      <c r="F241" s="16">
        <v>382</v>
      </c>
      <c r="G241" s="16"/>
      <c r="H241" s="16" t="s">
        <v>693</v>
      </c>
    </row>
    <row r="242" spans="1:8">
      <c r="A242" s="16">
        <v>263</v>
      </c>
      <c r="B242" s="16">
        <v>19</v>
      </c>
      <c r="C242" s="16" t="s">
        <v>613</v>
      </c>
      <c r="D242" s="16" t="s">
        <v>74</v>
      </c>
      <c r="E242" s="16" t="s">
        <v>331</v>
      </c>
      <c r="F242" s="16">
        <v>150</v>
      </c>
      <c r="G242" s="16"/>
      <c r="H242" s="16" t="s">
        <v>693</v>
      </c>
    </row>
    <row r="243" spans="1:8">
      <c r="A243" s="16">
        <v>264</v>
      </c>
      <c r="B243" s="16">
        <v>19</v>
      </c>
      <c r="C243" s="16" t="s">
        <v>613</v>
      </c>
      <c r="D243" s="16" t="s">
        <v>74</v>
      </c>
      <c r="E243" s="16" t="s">
        <v>370</v>
      </c>
      <c r="F243" s="16">
        <v>113</v>
      </c>
      <c r="G243" s="16"/>
      <c r="H243" s="16" t="s">
        <v>693</v>
      </c>
    </row>
    <row r="244" spans="1:8">
      <c r="A244" s="16">
        <v>265</v>
      </c>
      <c r="B244" s="16">
        <v>19</v>
      </c>
      <c r="C244" s="16" t="s">
        <v>613</v>
      </c>
      <c r="D244" s="16" t="s">
        <v>74</v>
      </c>
      <c r="E244" s="16" t="s">
        <v>371</v>
      </c>
      <c r="F244" s="16">
        <v>175</v>
      </c>
      <c r="G244" s="16"/>
      <c r="H244" s="16" t="s">
        <v>693</v>
      </c>
    </row>
    <row r="245" spans="1:8">
      <c r="A245" s="16">
        <v>266</v>
      </c>
      <c r="B245" s="16">
        <v>19</v>
      </c>
      <c r="C245" s="16" t="s">
        <v>613</v>
      </c>
      <c r="D245" s="16" t="s">
        <v>74</v>
      </c>
      <c r="E245" s="16" t="s">
        <v>299</v>
      </c>
      <c r="F245" s="16">
        <v>139</v>
      </c>
      <c r="G245" s="16"/>
      <c r="H245" s="16" t="s">
        <v>693</v>
      </c>
    </row>
    <row r="246" spans="1:8">
      <c r="A246" s="16">
        <v>267</v>
      </c>
      <c r="B246" s="16">
        <v>19</v>
      </c>
      <c r="C246" s="16" t="s">
        <v>613</v>
      </c>
      <c r="D246" s="16" t="s">
        <v>74</v>
      </c>
      <c r="E246" s="16" t="s">
        <v>380</v>
      </c>
      <c r="F246" s="16">
        <v>372</v>
      </c>
      <c r="G246" s="16"/>
      <c r="H246" s="16" t="s">
        <v>693</v>
      </c>
    </row>
    <row r="247" spans="1:8">
      <c r="A247" s="16">
        <v>268</v>
      </c>
      <c r="B247" s="16">
        <v>19</v>
      </c>
      <c r="C247" s="16" t="s">
        <v>613</v>
      </c>
      <c r="D247" s="16" t="s">
        <v>74</v>
      </c>
      <c r="E247" s="16" t="s">
        <v>381</v>
      </c>
      <c r="F247" s="16">
        <v>210</v>
      </c>
      <c r="G247" s="16"/>
      <c r="H247" s="16" t="s">
        <v>693</v>
      </c>
    </row>
    <row r="248" spans="1:8">
      <c r="A248" s="16">
        <v>269</v>
      </c>
      <c r="B248" s="16">
        <v>19</v>
      </c>
      <c r="C248" s="16" t="s">
        <v>613</v>
      </c>
      <c r="D248" s="16" t="s">
        <v>74</v>
      </c>
      <c r="E248" s="16" t="s">
        <v>392</v>
      </c>
      <c r="F248" s="16">
        <v>148</v>
      </c>
      <c r="G248" s="16"/>
      <c r="H248" s="16" t="s">
        <v>693</v>
      </c>
    </row>
    <row r="249" spans="1:8">
      <c r="A249" s="16">
        <v>270</v>
      </c>
      <c r="B249" s="16">
        <v>19</v>
      </c>
      <c r="C249" s="16" t="s">
        <v>613</v>
      </c>
      <c r="D249" s="16" t="s">
        <v>74</v>
      </c>
      <c r="E249" s="16" t="s">
        <v>430</v>
      </c>
      <c r="F249" s="16">
        <v>24</v>
      </c>
      <c r="G249" s="16"/>
      <c r="H249" s="16" t="s">
        <v>693</v>
      </c>
    </row>
    <row r="250" spans="1:8">
      <c r="A250" s="16">
        <v>271</v>
      </c>
      <c r="B250" s="16">
        <v>20</v>
      </c>
      <c r="C250" s="16" t="s">
        <v>615</v>
      </c>
      <c r="D250" s="16" t="s">
        <v>75</v>
      </c>
      <c r="E250" s="16" t="s">
        <v>208</v>
      </c>
      <c r="F250" s="16">
        <v>48</v>
      </c>
      <c r="G250" s="16"/>
      <c r="H250" s="16" t="s">
        <v>693</v>
      </c>
    </row>
    <row r="251" spans="1:8">
      <c r="A251" s="16">
        <v>272</v>
      </c>
      <c r="B251" s="16">
        <v>20</v>
      </c>
      <c r="C251" s="16" t="s">
        <v>615</v>
      </c>
      <c r="D251" s="16" t="s">
        <v>75</v>
      </c>
      <c r="E251" s="16" t="s">
        <v>209</v>
      </c>
      <c r="F251" s="16">
        <v>118</v>
      </c>
      <c r="G251" s="16"/>
      <c r="H251" s="16" t="s">
        <v>693</v>
      </c>
    </row>
    <row r="252" spans="1:8">
      <c r="A252" s="16">
        <v>273</v>
      </c>
      <c r="B252" s="16">
        <v>20</v>
      </c>
      <c r="C252" s="16" t="s">
        <v>615</v>
      </c>
      <c r="D252" s="16" t="s">
        <v>75</v>
      </c>
      <c r="E252" s="16" t="s">
        <v>210</v>
      </c>
      <c r="F252" s="16">
        <v>86</v>
      </c>
      <c r="G252" s="16"/>
      <c r="H252" s="16" t="s">
        <v>693</v>
      </c>
    </row>
    <row r="253" spans="1:8">
      <c r="A253" s="16">
        <v>274</v>
      </c>
      <c r="B253" s="16">
        <v>20</v>
      </c>
      <c r="C253" s="16" t="s">
        <v>615</v>
      </c>
      <c r="D253" s="16" t="s">
        <v>75</v>
      </c>
      <c r="E253" s="16" t="s">
        <v>214</v>
      </c>
      <c r="F253" s="16">
        <v>70</v>
      </c>
      <c r="G253" s="16"/>
      <c r="H253" s="16" t="s">
        <v>693</v>
      </c>
    </row>
    <row r="254" spans="1:8">
      <c r="A254" s="16">
        <v>275</v>
      </c>
      <c r="B254" s="16">
        <v>20</v>
      </c>
      <c r="C254" s="16" t="s">
        <v>615</v>
      </c>
      <c r="D254" s="16" t="s">
        <v>75</v>
      </c>
      <c r="E254" s="16" t="s">
        <v>219</v>
      </c>
      <c r="F254" s="16">
        <v>72</v>
      </c>
      <c r="G254" s="16"/>
      <c r="H254" s="16" t="s">
        <v>693</v>
      </c>
    </row>
    <row r="255" spans="1:8">
      <c r="A255" s="16">
        <v>276</v>
      </c>
      <c r="B255" s="16">
        <v>20</v>
      </c>
      <c r="C255" s="16" t="s">
        <v>615</v>
      </c>
      <c r="D255" s="16" t="s">
        <v>75</v>
      </c>
      <c r="E255" s="16" t="s">
        <v>247</v>
      </c>
      <c r="F255" s="16">
        <v>60</v>
      </c>
      <c r="G255" s="16"/>
      <c r="H255" s="16" t="s">
        <v>693</v>
      </c>
    </row>
    <row r="256" spans="1:8">
      <c r="A256" s="16">
        <v>277</v>
      </c>
      <c r="B256" s="16">
        <v>20</v>
      </c>
      <c r="C256" s="16" t="s">
        <v>615</v>
      </c>
      <c r="D256" s="16" t="s">
        <v>75</v>
      </c>
      <c r="E256" s="16" t="s">
        <v>268</v>
      </c>
      <c r="F256" s="16">
        <v>36</v>
      </c>
      <c r="G256" s="16"/>
      <c r="H256" s="16" t="s">
        <v>693</v>
      </c>
    </row>
    <row r="257" spans="1:8">
      <c r="A257" s="16">
        <v>278</v>
      </c>
      <c r="B257" s="16">
        <v>20</v>
      </c>
      <c r="C257" s="16" t="s">
        <v>615</v>
      </c>
      <c r="D257" s="16" t="s">
        <v>75</v>
      </c>
      <c r="E257" s="16" t="s">
        <v>291</v>
      </c>
      <c r="F257" s="16">
        <v>27</v>
      </c>
      <c r="G257" s="16"/>
      <c r="H257" s="16" t="s">
        <v>693</v>
      </c>
    </row>
    <row r="258" spans="1:8">
      <c r="A258" s="16">
        <v>279</v>
      </c>
      <c r="B258" s="16">
        <v>20</v>
      </c>
      <c r="C258" s="16" t="s">
        <v>615</v>
      </c>
      <c r="D258" s="16" t="s">
        <v>75</v>
      </c>
      <c r="E258" s="16" t="s">
        <v>314</v>
      </c>
      <c r="F258" s="16">
        <v>20</v>
      </c>
      <c r="G258" s="16"/>
      <c r="H258" s="16" t="s">
        <v>693</v>
      </c>
    </row>
    <row r="259" spans="1:8">
      <c r="A259" s="16">
        <v>280</v>
      </c>
      <c r="B259" s="16">
        <v>20</v>
      </c>
      <c r="C259" s="16" t="s">
        <v>615</v>
      </c>
      <c r="D259" s="16" t="s">
        <v>75</v>
      </c>
      <c r="E259" s="16" t="s">
        <v>316</v>
      </c>
      <c r="F259" s="16">
        <v>54</v>
      </c>
      <c r="G259" s="16"/>
      <c r="H259" s="16" t="s">
        <v>693</v>
      </c>
    </row>
    <row r="260" spans="1:8">
      <c r="A260" s="16">
        <v>281</v>
      </c>
      <c r="B260" s="16">
        <v>20</v>
      </c>
      <c r="C260" s="16" t="s">
        <v>615</v>
      </c>
      <c r="D260" s="16" t="s">
        <v>75</v>
      </c>
      <c r="E260" s="16" t="s">
        <v>326</v>
      </c>
      <c r="F260" s="16">
        <v>44</v>
      </c>
      <c r="G260" s="16"/>
      <c r="H260" s="16" t="s">
        <v>693</v>
      </c>
    </row>
    <row r="261" spans="1:8">
      <c r="A261" s="16">
        <v>282</v>
      </c>
      <c r="B261" s="16">
        <v>20</v>
      </c>
      <c r="C261" s="16" t="s">
        <v>615</v>
      </c>
      <c r="D261" s="16" t="s">
        <v>75</v>
      </c>
      <c r="E261" s="16" t="s">
        <v>339</v>
      </c>
      <c r="F261" s="16">
        <v>60</v>
      </c>
      <c r="G261" s="16"/>
      <c r="H261" s="16" t="s">
        <v>693</v>
      </c>
    </row>
    <row r="262" spans="1:8">
      <c r="A262" s="16">
        <v>283</v>
      </c>
      <c r="B262" s="16">
        <v>20</v>
      </c>
      <c r="C262" s="16" t="s">
        <v>615</v>
      </c>
      <c r="D262" s="16" t="s">
        <v>75</v>
      </c>
      <c r="E262" s="16" t="s">
        <v>365</v>
      </c>
      <c r="F262" s="16">
        <v>36</v>
      </c>
      <c r="G262" s="16"/>
      <c r="H262" s="16" t="s">
        <v>693</v>
      </c>
    </row>
    <row r="263" spans="1:8">
      <c r="A263" s="16">
        <v>284</v>
      </c>
      <c r="B263" s="16">
        <v>9</v>
      </c>
      <c r="C263" s="16" t="s">
        <v>582</v>
      </c>
      <c r="D263" s="16" t="s">
        <v>64</v>
      </c>
      <c r="E263" s="16" t="s">
        <v>290</v>
      </c>
      <c r="F263" s="16">
        <v>204</v>
      </c>
      <c r="G263" s="16"/>
      <c r="H263" s="16" t="s">
        <v>693</v>
      </c>
    </row>
    <row r="264" spans="1:8">
      <c r="A264" s="16">
        <v>285</v>
      </c>
      <c r="B264" s="16">
        <v>19</v>
      </c>
      <c r="C264" s="16" t="s">
        <v>613</v>
      </c>
      <c r="D264" s="16" t="s">
        <v>74</v>
      </c>
      <c r="E264" s="16" t="s">
        <v>368</v>
      </c>
      <c r="F264" s="16">
        <v>27</v>
      </c>
      <c r="G264" s="16"/>
      <c r="H264" s="16" t="s">
        <v>693</v>
      </c>
    </row>
    <row r="265" spans="1:8">
      <c r="A265" s="16">
        <v>286</v>
      </c>
      <c r="B265" s="16">
        <v>13</v>
      </c>
      <c r="C265" s="16" t="s">
        <v>595</v>
      </c>
      <c r="D265" s="16" t="s">
        <v>68</v>
      </c>
      <c r="E265" s="16" t="s">
        <v>202</v>
      </c>
      <c r="F265" s="16">
        <v>5</v>
      </c>
      <c r="G265" s="16"/>
      <c r="H265" s="16" t="s">
        <v>693</v>
      </c>
    </row>
    <row r="266" spans="1:8">
      <c r="A266" s="16">
        <v>287</v>
      </c>
      <c r="B266" s="16">
        <v>9</v>
      </c>
      <c r="C266" s="16" t="s">
        <v>582</v>
      </c>
      <c r="D266" s="16" t="s">
        <v>64</v>
      </c>
      <c r="E266" s="16" t="s">
        <v>256</v>
      </c>
      <c r="F266" s="16">
        <v>52</v>
      </c>
      <c r="G266" s="16"/>
      <c r="H266" s="16" t="s">
        <v>693</v>
      </c>
    </row>
    <row r="267" spans="1:8">
      <c r="A267" s="16">
        <v>288</v>
      </c>
      <c r="B267" s="16">
        <v>12</v>
      </c>
      <c r="C267" s="16" t="s">
        <v>592</v>
      </c>
      <c r="D267" s="16" t="s">
        <v>67</v>
      </c>
      <c r="E267" s="16" t="s">
        <v>423</v>
      </c>
      <c r="F267" s="16">
        <v>128</v>
      </c>
      <c r="G267" s="16"/>
      <c r="H267" s="16" t="s">
        <v>693</v>
      </c>
    </row>
    <row r="268" spans="1:8">
      <c r="A268" s="16">
        <v>289</v>
      </c>
      <c r="B268" s="16">
        <v>18</v>
      </c>
      <c r="C268" s="16" t="s">
        <v>692</v>
      </c>
      <c r="D268" s="16" t="s">
        <v>73</v>
      </c>
      <c r="E268" s="16" t="s">
        <v>389</v>
      </c>
      <c r="F268" s="16">
        <v>195</v>
      </c>
      <c r="G268" s="16"/>
      <c r="H268" s="16" t="s">
        <v>693</v>
      </c>
    </row>
    <row r="269" spans="1:8">
      <c r="A269" s="16">
        <v>290</v>
      </c>
      <c r="B269" s="16">
        <v>13</v>
      </c>
      <c r="C269" s="16" t="s">
        <v>595</v>
      </c>
      <c r="D269" s="16" t="s">
        <v>68</v>
      </c>
      <c r="E269" s="16" t="s">
        <v>405</v>
      </c>
      <c r="F269" s="16">
        <v>209</v>
      </c>
      <c r="G269" s="16"/>
      <c r="H269" s="16" t="s">
        <v>693</v>
      </c>
    </row>
    <row r="270" spans="1:8">
      <c r="A270" s="16">
        <v>291</v>
      </c>
      <c r="B270" s="16">
        <v>10</v>
      </c>
      <c r="C270" s="16" t="s">
        <v>586</v>
      </c>
      <c r="D270" s="16" t="s">
        <v>65</v>
      </c>
      <c r="E270" s="16" t="s">
        <v>276</v>
      </c>
      <c r="F270" s="16">
        <v>33</v>
      </c>
      <c r="G270" s="16"/>
      <c r="H270" s="16" t="s">
        <v>693</v>
      </c>
    </row>
    <row r="271" spans="1:8">
      <c r="A271" s="16">
        <v>292</v>
      </c>
      <c r="B271" s="16">
        <v>14</v>
      </c>
      <c r="C271" s="16" t="s">
        <v>598</v>
      </c>
      <c r="D271" s="16" t="s">
        <v>69</v>
      </c>
      <c r="E271" s="16" t="s">
        <v>654</v>
      </c>
      <c r="F271" s="16">
        <v>6</v>
      </c>
      <c r="G271" s="16"/>
      <c r="H271" s="16" t="s">
        <v>693</v>
      </c>
    </row>
    <row r="272" spans="1:8">
      <c r="A272" s="16">
        <v>293</v>
      </c>
      <c r="B272" s="16">
        <v>15</v>
      </c>
      <c r="C272" s="16" t="s">
        <v>601</v>
      </c>
      <c r="D272" s="16" t="s">
        <v>70</v>
      </c>
      <c r="E272" s="16" t="s">
        <v>655</v>
      </c>
      <c r="F272" s="16">
        <v>11</v>
      </c>
      <c r="G272" s="16"/>
      <c r="H272" s="16" t="s">
        <v>693</v>
      </c>
    </row>
    <row r="273" spans="1:8">
      <c r="A273" s="16">
        <v>294</v>
      </c>
      <c r="B273" s="16">
        <v>15</v>
      </c>
      <c r="C273" s="16" t="s">
        <v>601</v>
      </c>
      <c r="D273" s="16" t="s">
        <v>70</v>
      </c>
      <c r="E273" s="16" t="s">
        <v>699</v>
      </c>
      <c r="F273" s="16">
        <v>14</v>
      </c>
      <c r="G273" s="16"/>
      <c r="H273" s="16" t="s">
        <v>693</v>
      </c>
    </row>
    <row r="274" spans="1:8">
      <c r="A274" s="16"/>
      <c r="B274" s="16"/>
      <c r="C274" s="16"/>
      <c r="D274" s="16"/>
      <c r="E274" s="16"/>
      <c r="F274" s="16"/>
      <c r="G274" s="16"/>
      <c r="H274" s="16"/>
    </row>
    <row r="275" spans="1:8">
      <c r="A275" s="16"/>
      <c r="B275" s="16"/>
      <c r="C275" s="16"/>
      <c r="D275" s="16"/>
      <c r="E275" s="16"/>
      <c r="F275" s="16"/>
      <c r="G275" s="16"/>
      <c r="H275" s="16"/>
    </row>
    <row r="276" spans="1:8">
      <c r="A276" s="16"/>
      <c r="B276" s="16"/>
      <c r="C276" s="16"/>
      <c r="D276" s="16"/>
      <c r="E276" s="16"/>
      <c r="F276" s="16"/>
      <c r="G276" s="16"/>
      <c r="H276" s="16"/>
    </row>
  </sheetData>
  <sheetProtection algorithmName="SHA-512" hashValue="JYsovz1xVQMLVxlHfbWEhhai1XvmQg+Aj0c928ScqYfDXInllGsLWhKNpdIqGD1Lpp0Xw+kQmQKs3R947G+BfA==" saltValue="s1KgXc0s7OKxAAdp9V4UOw==" spinCount="100000" sheet="1" objects="1" scenarios="1"/>
  <phoneticPr fontId="3"/>
  <pageMargins left="0.7" right="0.7" top="0.75" bottom="0.75" header="0.3" footer="0.3"/>
  <pageSetup paperSize="9" orientation="portrait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17E6-2380-4BFE-9512-6D79C3150E64}">
  <sheetPr codeName="Sheet11"/>
  <dimension ref="A1:AW12"/>
  <sheetViews>
    <sheetView workbookViewId="0"/>
  </sheetViews>
  <sheetFormatPr defaultRowHeight="13.5"/>
  <cols>
    <col min="1" max="1" width="62" bestFit="1" customWidth="1"/>
    <col min="2" max="2" width="54.875" bestFit="1" customWidth="1"/>
    <col min="3" max="3" width="59.5" bestFit="1" customWidth="1"/>
    <col min="4" max="4" width="57.125" bestFit="1" customWidth="1"/>
    <col min="5" max="5" width="77.375" bestFit="1" customWidth="1"/>
    <col min="6" max="6" width="81" bestFit="1" customWidth="1"/>
    <col min="7" max="7" width="78.5" bestFit="1" customWidth="1"/>
    <col min="8" max="8" width="77.375" bestFit="1" customWidth="1"/>
    <col min="9" max="9" width="81" bestFit="1" customWidth="1"/>
    <col min="10" max="10" width="78.5" bestFit="1" customWidth="1"/>
    <col min="11" max="11" width="60.875" bestFit="1" customWidth="1"/>
    <col min="12" max="13" width="63.375" bestFit="1" customWidth="1"/>
    <col min="14" max="14" width="64.375" bestFit="1" customWidth="1"/>
    <col min="15" max="15" width="60.875" bestFit="1" customWidth="1"/>
    <col min="16" max="17" width="63.375" bestFit="1" customWidth="1"/>
    <col min="18" max="18" width="64.375" bestFit="1" customWidth="1"/>
    <col min="19" max="19" width="65.5" bestFit="1" customWidth="1"/>
    <col min="20" max="20" width="79.75" bestFit="1" customWidth="1"/>
    <col min="21" max="21" width="80.875" bestFit="1" customWidth="1"/>
    <col min="22" max="22" width="61.875" bestFit="1" customWidth="1"/>
    <col min="23" max="25" width="71.5" bestFit="1" customWidth="1"/>
    <col min="26" max="26" width="59.5" bestFit="1" customWidth="1"/>
    <col min="27" max="33" width="71.375" bestFit="1" customWidth="1"/>
    <col min="34" max="39" width="73.875" bestFit="1" customWidth="1"/>
    <col min="40" max="45" width="76.125" bestFit="1" customWidth="1"/>
    <col min="46" max="46" width="71.375" bestFit="1" customWidth="1"/>
    <col min="47" max="47" width="74.875" bestFit="1" customWidth="1"/>
    <col min="48" max="48" width="81" bestFit="1" customWidth="1"/>
    <col min="49" max="49" width="79.625" bestFit="1" customWidth="1"/>
  </cols>
  <sheetData>
    <row r="1" spans="1:49">
      <c r="A1" t="s">
        <v>758</v>
      </c>
    </row>
    <row r="3" spans="1:49">
      <c r="A3" t="s">
        <v>709</v>
      </c>
      <c r="B3" t="s">
        <v>710</v>
      </c>
      <c r="C3" t="s">
        <v>711</v>
      </c>
      <c r="D3" t="s">
        <v>712</v>
      </c>
      <c r="E3" t="s">
        <v>713</v>
      </c>
      <c r="F3" t="s">
        <v>714</v>
      </c>
      <c r="G3" t="s">
        <v>715</v>
      </c>
      <c r="H3" t="s">
        <v>716</v>
      </c>
      <c r="I3" t="s">
        <v>717</v>
      </c>
      <c r="J3" t="s">
        <v>718</v>
      </c>
      <c r="K3" t="s">
        <v>719</v>
      </c>
      <c r="L3" t="s">
        <v>720</v>
      </c>
      <c r="M3" t="s">
        <v>721</v>
      </c>
      <c r="N3" t="s">
        <v>722</v>
      </c>
      <c r="O3" t="s">
        <v>723</v>
      </c>
      <c r="P3" t="s">
        <v>724</v>
      </c>
      <c r="Q3" t="s">
        <v>725</v>
      </c>
      <c r="R3" t="s">
        <v>726</v>
      </c>
      <c r="S3" t="s">
        <v>727</v>
      </c>
      <c r="T3" t="s">
        <v>728</v>
      </c>
      <c r="U3" t="s">
        <v>729</v>
      </c>
      <c r="V3" t="s">
        <v>730</v>
      </c>
      <c r="W3" t="s">
        <v>731</v>
      </c>
      <c r="X3" t="s">
        <v>732</v>
      </c>
      <c r="Y3" t="s">
        <v>733</v>
      </c>
      <c r="Z3" t="s">
        <v>734</v>
      </c>
      <c r="AA3" t="s">
        <v>735</v>
      </c>
      <c r="AB3" t="s">
        <v>736</v>
      </c>
      <c r="AC3" t="s">
        <v>737</v>
      </c>
      <c r="AD3" t="s">
        <v>738</v>
      </c>
      <c r="AE3" t="s">
        <v>739</v>
      </c>
      <c r="AF3" t="s">
        <v>740</v>
      </c>
      <c r="AG3" t="s">
        <v>741</v>
      </c>
      <c r="AH3" t="s">
        <v>742</v>
      </c>
      <c r="AI3" t="s">
        <v>743</v>
      </c>
      <c r="AJ3" t="s">
        <v>744</v>
      </c>
      <c r="AK3" t="s">
        <v>745</v>
      </c>
      <c r="AL3" t="s">
        <v>746</v>
      </c>
      <c r="AM3" t="s">
        <v>747</v>
      </c>
      <c r="AN3" t="s">
        <v>748</v>
      </c>
      <c r="AO3" t="s">
        <v>749</v>
      </c>
      <c r="AP3" t="s">
        <v>750</v>
      </c>
      <c r="AQ3" t="s">
        <v>751</v>
      </c>
      <c r="AR3" t="s">
        <v>752</v>
      </c>
      <c r="AS3" t="s">
        <v>753</v>
      </c>
      <c r="AT3" t="s">
        <v>754</v>
      </c>
      <c r="AU3" t="s">
        <v>755</v>
      </c>
      <c r="AV3" t="s">
        <v>756</v>
      </c>
      <c r="AW3" t="s">
        <v>757</v>
      </c>
    </row>
    <row r="4" spans="1:49">
      <c r="A4">
        <v>20</v>
      </c>
      <c r="B4" t="s">
        <v>638</v>
      </c>
      <c r="C4">
        <v>1056</v>
      </c>
      <c r="D4">
        <v>2202</v>
      </c>
      <c r="E4">
        <v>71</v>
      </c>
      <c r="F4">
        <v>507</v>
      </c>
      <c r="G4">
        <v>446</v>
      </c>
      <c r="H4">
        <v>54</v>
      </c>
      <c r="I4">
        <v>546</v>
      </c>
      <c r="J4">
        <v>578</v>
      </c>
      <c r="K4">
        <v>11</v>
      </c>
      <c r="L4">
        <v>70</v>
      </c>
      <c r="M4">
        <v>133</v>
      </c>
      <c r="N4">
        <v>243</v>
      </c>
      <c r="O4">
        <v>11</v>
      </c>
      <c r="P4">
        <v>100</v>
      </c>
      <c r="Q4">
        <v>134</v>
      </c>
      <c r="R4">
        <v>344</v>
      </c>
      <c r="S4">
        <v>22</v>
      </c>
      <c r="T4">
        <v>125</v>
      </c>
      <c r="U4">
        <v>1024</v>
      </c>
      <c r="V4">
        <v>0.46503178928247046</v>
      </c>
      <c r="W4">
        <v>281</v>
      </c>
      <c r="X4">
        <v>201</v>
      </c>
      <c r="Y4">
        <v>700</v>
      </c>
      <c r="Z4">
        <v>15</v>
      </c>
      <c r="AU4">
        <v>0.28561557215681671</v>
      </c>
    </row>
    <row r="5" spans="1:49">
      <c r="A5">
        <v>20</v>
      </c>
      <c r="B5" t="s">
        <v>639</v>
      </c>
      <c r="C5">
        <v>1047</v>
      </c>
      <c r="D5">
        <v>2127</v>
      </c>
      <c r="E5">
        <v>60</v>
      </c>
      <c r="F5">
        <v>489</v>
      </c>
      <c r="G5">
        <v>440</v>
      </c>
      <c r="H5">
        <v>49</v>
      </c>
      <c r="I5">
        <v>504</v>
      </c>
      <c r="J5">
        <v>585</v>
      </c>
      <c r="K5">
        <v>7</v>
      </c>
      <c r="L5">
        <v>72</v>
      </c>
      <c r="M5">
        <v>118</v>
      </c>
      <c r="N5">
        <v>250</v>
      </c>
      <c r="O5">
        <v>6</v>
      </c>
      <c r="P5">
        <v>106</v>
      </c>
      <c r="Q5">
        <v>119</v>
      </c>
      <c r="R5">
        <v>360</v>
      </c>
      <c r="S5">
        <v>13</v>
      </c>
      <c r="T5">
        <v>109</v>
      </c>
      <c r="U5">
        <v>1025</v>
      </c>
      <c r="V5">
        <v>0.48189938881053124</v>
      </c>
      <c r="W5">
        <v>297</v>
      </c>
      <c r="X5">
        <v>195</v>
      </c>
      <c r="Y5">
        <v>705</v>
      </c>
      <c r="Z5">
        <v>14</v>
      </c>
      <c r="AU5">
        <v>0.28923647003171155</v>
      </c>
    </row>
    <row r="6" spans="1:49">
      <c r="A6">
        <v>20</v>
      </c>
      <c r="B6" t="s">
        <v>693</v>
      </c>
      <c r="C6">
        <v>1025</v>
      </c>
      <c r="D6">
        <v>2070</v>
      </c>
      <c r="E6">
        <v>51</v>
      </c>
      <c r="F6">
        <v>465</v>
      </c>
      <c r="G6">
        <v>447</v>
      </c>
      <c r="H6">
        <v>40</v>
      </c>
      <c r="I6">
        <v>488</v>
      </c>
      <c r="J6">
        <v>579</v>
      </c>
      <c r="K6">
        <v>10</v>
      </c>
      <c r="L6">
        <v>85</v>
      </c>
      <c r="M6">
        <v>97</v>
      </c>
      <c r="N6">
        <v>265</v>
      </c>
      <c r="O6">
        <v>6</v>
      </c>
      <c r="P6">
        <v>94</v>
      </c>
      <c r="Q6">
        <v>116</v>
      </c>
      <c r="R6">
        <v>369</v>
      </c>
      <c r="S6">
        <v>16</v>
      </c>
      <c r="T6">
        <v>91</v>
      </c>
      <c r="U6">
        <v>1026</v>
      </c>
      <c r="V6">
        <v>0.4956521739130435</v>
      </c>
      <c r="W6">
        <v>300</v>
      </c>
      <c r="X6">
        <v>199</v>
      </c>
      <c r="Y6">
        <v>703</v>
      </c>
      <c r="Z6">
        <v>16</v>
      </c>
      <c r="AA6">
        <v>35</v>
      </c>
      <c r="AB6">
        <v>26</v>
      </c>
      <c r="AC6">
        <v>49</v>
      </c>
      <c r="AD6">
        <v>37</v>
      </c>
      <c r="AE6">
        <v>26</v>
      </c>
      <c r="AF6">
        <v>25</v>
      </c>
      <c r="AG6">
        <v>16</v>
      </c>
      <c r="AH6">
        <v>1</v>
      </c>
      <c r="AJ6">
        <v>1</v>
      </c>
      <c r="AK6">
        <v>3</v>
      </c>
      <c r="AL6">
        <v>3</v>
      </c>
      <c r="AM6">
        <v>3</v>
      </c>
      <c r="AT6">
        <v>731</v>
      </c>
      <c r="AU6">
        <v>0.29123892870349177</v>
      </c>
      <c r="AV6">
        <v>0.21507277921371243</v>
      </c>
      <c r="AW6">
        <v>0.51839999999999997</v>
      </c>
    </row>
    <row r="7" spans="1:49">
      <c r="A7">
        <v>20</v>
      </c>
      <c r="B7" t="s">
        <v>540</v>
      </c>
      <c r="C7">
        <v>1069</v>
      </c>
      <c r="D7">
        <v>2248</v>
      </c>
      <c r="E7">
        <v>73</v>
      </c>
      <c r="F7">
        <v>516</v>
      </c>
      <c r="G7">
        <v>464</v>
      </c>
      <c r="H7">
        <v>58</v>
      </c>
      <c r="I7">
        <v>552</v>
      </c>
      <c r="J7">
        <v>585</v>
      </c>
      <c r="K7">
        <v>13</v>
      </c>
      <c r="L7">
        <v>83</v>
      </c>
      <c r="M7">
        <v>150</v>
      </c>
      <c r="N7">
        <v>231</v>
      </c>
      <c r="O7">
        <v>11</v>
      </c>
      <c r="P7">
        <v>101</v>
      </c>
      <c r="Q7">
        <v>152</v>
      </c>
      <c r="R7">
        <v>332</v>
      </c>
      <c r="S7">
        <v>24</v>
      </c>
      <c r="T7">
        <v>131</v>
      </c>
      <c r="U7">
        <v>1049</v>
      </c>
      <c r="V7">
        <v>0.46663701067615698</v>
      </c>
      <c r="W7">
        <v>278</v>
      </c>
      <c r="X7">
        <v>213</v>
      </c>
      <c r="Y7">
        <v>719</v>
      </c>
      <c r="Z7">
        <v>13</v>
      </c>
    </row>
    <row r="8" spans="1:49">
      <c r="A8">
        <v>20</v>
      </c>
      <c r="B8" t="s">
        <v>640</v>
      </c>
      <c r="C8">
        <v>1080</v>
      </c>
      <c r="D8">
        <v>2324</v>
      </c>
      <c r="E8">
        <v>82</v>
      </c>
      <c r="F8">
        <v>535</v>
      </c>
      <c r="G8">
        <v>472</v>
      </c>
      <c r="H8">
        <v>71</v>
      </c>
      <c r="I8">
        <v>569</v>
      </c>
      <c r="J8">
        <v>595</v>
      </c>
      <c r="K8">
        <v>17</v>
      </c>
      <c r="L8">
        <v>94</v>
      </c>
      <c r="M8">
        <v>149</v>
      </c>
      <c r="N8">
        <v>229</v>
      </c>
      <c r="O8">
        <v>12</v>
      </c>
      <c r="P8">
        <v>121</v>
      </c>
      <c r="Q8">
        <v>135</v>
      </c>
      <c r="R8">
        <v>339</v>
      </c>
      <c r="S8">
        <v>29</v>
      </c>
      <c r="T8">
        <v>153</v>
      </c>
      <c r="U8">
        <v>1067</v>
      </c>
      <c r="V8">
        <v>0.45912220309810697</v>
      </c>
      <c r="W8">
        <v>269</v>
      </c>
      <c r="X8">
        <v>214</v>
      </c>
      <c r="Y8">
        <v>723</v>
      </c>
      <c r="Z8">
        <v>15</v>
      </c>
    </row>
    <row r="9" spans="1:49">
      <c r="A9">
        <v>20</v>
      </c>
      <c r="B9" t="s">
        <v>641</v>
      </c>
      <c r="C9">
        <v>1096</v>
      </c>
      <c r="D9">
        <v>2405</v>
      </c>
      <c r="E9">
        <v>86</v>
      </c>
      <c r="F9">
        <v>564</v>
      </c>
      <c r="G9">
        <v>474</v>
      </c>
      <c r="H9">
        <v>76</v>
      </c>
      <c r="I9">
        <v>605</v>
      </c>
      <c r="J9">
        <v>600</v>
      </c>
      <c r="K9">
        <v>22</v>
      </c>
      <c r="L9">
        <v>107</v>
      </c>
      <c r="M9">
        <v>144</v>
      </c>
      <c r="N9">
        <v>223</v>
      </c>
      <c r="O9">
        <v>11</v>
      </c>
      <c r="P9">
        <v>121</v>
      </c>
      <c r="Q9">
        <v>138</v>
      </c>
      <c r="R9">
        <v>341</v>
      </c>
      <c r="S9">
        <v>33</v>
      </c>
      <c r="T9">
        <v>162</v>
      </c>
      <c r="U9">
        <v>1074</v>
      </c>
      <c r="V9">
        <v>0.44656964656964698</v>
      </c>
      <c r="W9">
        <v>271</v>
      </c>
      <c r="X9">
        <v>213</v>
      </c>
      <c r="Y9">
        <v>734</v>
      </c>
      <c r="Z9">
        <v>20</v>
      </c>
    </row>
    <row r="10" spans="1:49">
      <c r="A10">
        <v>20</v>
      </c>
      <c r="B10" t="s">
        <v>642</v>
      </c>
      <c r="C10">
        <v>1104</v>
      </c>
      <c r="D10">
        <v>2455</v>
      </c>
      <c r="E10">
        <v>92</v>
      </c>
      <c r="F10">
        <v>568</v>
      </c>
      <c r="G10">
        <v>481</v>
      </c>
      <c r="H10">
        <v>85</v>
      </c>
      <c r="I10">
        <v>642</v>
      </c>
      <c r="J10">
        <v>587</v>
      </c>
      <c r="K10">
        <v>20</v>
      </c>
      <c r="L10">
        <v>122</v>
      </c>
      <c r="M10">
        <v>133</v>
      </c>
      <c r="N10">
        <v>226</v>
      </c>
      <c r="O10">
        <v>16</v>
      </c>
      <c r="P10">
        <v>124</v>
      </c>
      <c r="Q10">
        <v>135</v>
      </c>
      <c r="R10">
        <v>328</v>
      </c>
      <c r="S10">
        <v>36</v>
      </c>
      <c r="T10">
        <v>177</v>
      </c>
      <c r="U10">
        <v>1068</v>
      </c>
      <c r="V10">
        <v>0.43503054989816697</v>
      </c>
      <c r="W10">
        <v>262</v>
      </c>
      <c r="X10">
        <v>205</v>
      </c>
      <c r="Y10">
        <v>727</v>
      </c>
      <c r="Z10">
        <v>20</v>
      </c>
    </row>
    <row r="11" spans="1:49">
      <c r="A11">
        <v>20</v>
      </c>
      <c r="B11" t="s">
        <v>643</v>
      </c>
      <c r="C11">
        <v>1110</v>
      </c>
      <c r="D11">
        <v>2518</v>
      </c>
      <c r="E11">
        <v>98</v>
      </c>
      <c r="F11">
        <v>591</v>
      </c>
      <c r="G11">
        <v>483</v>
      </c>
      <c r="H11">
        <v>91</v>
      </c>
      <c r="I11">
        <v>661</v>
      </c>
      <c r="J11">
        <v>594</v>
      </c>
      <c r="K11">
        <v>28</v>
      </c>
      <c r="L11">
        <v>141</v>
      </c>
      <c r="M11">
        <v>120</v>
      </c>
      <c r="N11">
        <v>222</v>
      </c>
      <c r="O11">
        <v>21</v>
      </c>
      <c r="P11">
        <v>138</v>
      </c>
      <c r="Q11">
        <v>130</v>
      </c>
      <c r="R11">
        <v>326</v>
      </c>
      <c r="S11">
        <v>49</v>
      </c>
      <c r="T11">
        <v>189</v>
      </c>
      <c r="U11">
        <v>1077</v>
      </c>
      <c r="V11">
        <v>0.427720413026211</v>
      </c>
      <c r="W11">
        <v>266</v>
      </c>
      <c r="X11">
        <v>202</v>
      </c>
      <c r="Y11">
        <v>733</v>
      </c>
      <c r="Z11">
        <v>22</v>
      </c>
    </row>
    <row r="12" spans="1:49">
      <c r="A12">
        <v>20</v>
      </c>
      <c r="B12" t="s">
        <v>644</v>
      </c>
      <c r="C12">
        <v>1107</v>
      </c>
      <c r="D12">
        <v>2564</v>
      </c>
      <c r="E12">
        <v>100</v>
      </c>
      <c r="F12">
        <v>627</v>
      </c>
      <c r="G12">
        <v>475</v>
      </c>
      <c r="H12">
        <v>99</v>
      </c>
      <c r="I12">
        <v>668</v>
      </c>
      <c r="J12">
        <v>595</v>
      </c>
      <c r="T12">
        <v>199</v>
      </c>
      <c r="U12">
        <v>1070</v>
      </c>
      <c r="V12">
        <v>0.41731669266770699</v>
      </c>
      <c r="W12">
        <v>256</v>
      </c>
      <c r="X12">
        <v>191</v>
      </c>
      <c r="Y12">
        <v>722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206C-5D08-470D-92CE-0C8A23018287}">
  <sheetPr codeName="Sheet2">
    <tabColor rgb="FF0070C0"/>
  </sheetPr>
  <dimension ref="A1:CM295"/>
  <sheetViews>
    <sheetView showGridLines="0" tabSelected="1" zoomScale="70" zoomScaleNormal="70" zoomScaleSheetLayoutView="70" workbookViewId="0">
      <pane ySplit="5" topLeftCell="A6" activePane="bottomLeft" state="frozen"/>
      <selection pane="bottomLeft" activeCell="O1" sqref="O1:Q1048576"/>
    </sheetView>
  </sheetViews>
  <sheetFormatPr defaultRowHeight="16.5"/>
  <cols>
    <col min="1" max="14" width="13.5" style="8" customWidth="1"/>
    <col min="15" max="15" width="11.375" style="15" bestFit="1" customWidth="1"/>
    <col min="16" max="16" width="11.25" style="15" bestFit="1" customWidth="1"/>
    <col min="17" max="17" width="11.375" style="15" bestFit="1" customWidth="1"/>
    <col min="18" max="18" width="11.25" style="15" bestFit="1" customWidth="1"/>
    <col min="19" max="19" width="11.375" style="8" bestFit="1" customWidth="1"/>
    <col min="20" max="20" width="11.25" style="8" bestFit="1" customWidth="1"/>
    <col min="21" max="21" width="11.375" style="8" bestFit="1" customWidth="1"/>
    <col min="22" max="22" width="11.25" style="8" bestFit="1" customWidth="1"/>
    <col min="23" max="23" width="11.375" style="8" bestFit="1" customWidth="1"/>
    <col min="24" max="24" width="13.375" style="8" bestFit="1" customWidth="1"/>
    <col min="25" max="25" width="11.375" style="8" bestFit="1" customWidth="1"/>
    <col min="26" max="26" width="11.25" style="8" bestFit="1" customWidth="1"/>
    <col min="27" max="27" width="11.375" style="8" bestFit="1" customWidth="1"/>
    <col min="28" max="28" width="13.375" style="8" bestFit="1" customWidth="1"/>
    <col min="29" max="29" width="11.375" style="8" bestFit="1" customWidth="1"/>
    <col min="30" max="30" width="13.375" style="8" bestFit="1" customWidth="1"/>
    <col min="31" max="31" width="11.375" style="8" bestFit="1" customWidth="1"/>
    <col min="32" max="32" width="11.25" style="8" bestFit="1" customWidth="1"/>
    <col min="33" max="33" width="11.375" style="8" bestFit="1" customWidth="1"/>
    <col min="34" max="34" width="11.25" style="8" bestFit="1" customWidth="1"/>
    <col min="35" max="35" width="11.375" style="8" bestFit="1" customWidth="1"/>
    <col min="36" max="36" width="11.25" style="8" bestFit="1" customWidth="1"/>
    <col min="37" max="37" width="11.375" style="8" bestFit="1" customWidth="1"/>
    <col min="38" max="38" width="15.5" style="8" bestFit="1" customWidth="1"/>
    <col min="39" max="39" width="11.375" style="8" bestFit="1" customWidth="1"/>
    <col min="40" max="40" width="11.25" style="8" bestFit="1" customWidth="1"/>
    <col min="41" max="41" width="11.375" style="8" bestFit="1" customWidth="1"/>
    <col min="42" max="42" width="11.25" style="8" bestFit="1" customWidth="1"/>
    <col min="43" max="43" width="11.375" style="8" bestFit="1" customWidth="1"/>
    <col min="44" max="44" width="11.25" style="8" bestFit="1" customWidth="1"/>
    <col min="45" max="45" width="11.375" style="8" bestFit="1" customWidth="1"/>
    <col min="46" max="46" width="24.625" style="8" bestFit="1" customWidth="1"/>
    <col min="47" max="47" width="31.75" style="8" bestFit="1" customWidth="1"/>
    <col min="48" max="48" width="19.625" style="8" bestFit="1" customWidth="1"/>
    <col min="49" max="49" width="23.375" style="8" bestFit="1" customWidth="1"/>
    <col min="50" max="50" width="16.375" style="8" bestFit="1" customWidth="1"/>
    <col min="51" max="51" width="23.375" style="8" bestFit="1" customWidth="1"/>
    <col min="52" max="52" width="16.375" style="8" bestFit="1" customWidth="1"/>
    <col min="53" max="53" width="23.375" style="8" bestFit="1" customWidth="1"/>
    <col min="54" max="54" width="16.375" style="8" bestFit="1" customWidth="1"/>
    <col min="55" max="55" width="23.375" style="8" bestFit="1" customWidth="1"/>
    <col min="56" max="56" width="16.375" style="8" bestFit="1" customWidth="1"/>
    <col min="57" max="57" width="23.375" style="8" bestFit="1" customWidth="1"/>
    <col min="58" max="58" width="16.375" style="8" bestFit="1" customWidth="1"/>
    <col min="59" max="59" width="23.375" style="8" bestFit="1" customWidth="1"/>
    <col min="60" max="60" width="16.375" style="8" bestFit="1" customWidth="1"/>
    <col min="61" max="61" width="23.375" style="8" bestFit="1" customWidth="1"/>
    <col min="62" max="62" width="16.375" style="8" bestFit="1" customWidth="1"/>
    <col min="63" max="63" width="23.375" style="8" bestFit="1" customWidth="1"/>
    <col min="64" max="64" width="22" style="8" bestFit="1" customWidth="1"/>
    <col min="65" max="65" width="23.375" style="8" bestFit="1" customWidth="1"/>
    <col min="66" max="66" width="16.375" style="8" bestFit="1" customWidth="1"/>
    <col min="67" max="67" width="23.375" style="8" bestFit="1" customWidth="1"/>
    <col min="68" max="68" width="16.375" style="8" bestFit="1" customWidth="1"/>
    <col min="69" max="69" width="23.375" style="8" bestFit="1" customWidth="1"/>
    <col min="70" max="70" width="16.375" style="8" bestFit="1" customWidth="1"/>
    <col min="71" max="71" width="23.375" style="8" bestFit="1" customWidth="1"/>
    <col min="72" max="72" width="17.375" style="8" bestFit="1" customWidth="1"/>
    <col min="73" max="73" width="23.375" style="8" bestFit="1" customWidth="1"/>
    <col min="74" max="74" width="17.375" style="8" bestFit="1" customWidth="1"/>
    <col min="75" max="75" width="23.375" style="8" bestFit="1" customWidth="1"/>
    <col min="76" max="76" width="16.375" style="8" bestFit="1" customWidth="1"/>
    <col min="77" max="77" width="23.375" style="8" bestFit="1" customWidth="1"/>
    <col min="78" max="78" width="16.375" style="8" bestFit="1" customWidth="1"/>
    <col min="79" max="79" width="23.375" style="8" bestFit="1" customWidth="1"/>
    <col min="80" max="80" width="16.375" style="8" bestFit="1" customWidth="1"/>
    <col min="81" max="81" width="23.375" style="8" bestFit="1" customWidth="1"/>
    <col min="82" max="82" width="16.375" style="8" bestFit="1" customWidth="1"/>
    <col min="83" max="83" width="23.375" style="8" bestFit="1" customWidth="1"/>
    <col min="84" max="84" width="16.375" style="8" bestFit="1" customWidth="1"/>
    <col min="85" max="85" width="23.375" style="8" bestFit="1" customWidth="1"/>
    <col min="86" max="86" width="16.375" style="8" bestFit="1" customWidth="1"/>
    <col min="87" max="87" width="23.375" style="8" bestFit="1" customWidth="1"/>
    <col min="88" max="88" width="16.375" style="8" bestFit="1" customWidth="1"/>
    <col min="89" max="89" width="23.375" style="8" bestFit="1" customWidth="1"/>
    <col min="90" max="90" width="24.625" style="8" bestFit="1" customWidth="1"/>
    <col min="91" max="91" width="31.75" style="8" bestFit="1" customWidth="1"/>
    <col min="92" max="16384" width="9" style="8"/>
  </cols>
  <sheetData>
    <row r="1" spans="1:15" ht="19.5" customHeight="1"/>
    <row r="2" spans="1:15" ht="19.5" customHeight="1"/>
    <row r="3" spans="1:15" ht="19.5" customHeight="1"/>
    <row r="4" spans="1:15" ht="19.5" customHeight="1"/>
    <row r="5" spans="1:15" ht="31.5" customHeight="1">
      <c r="A5" s="13" t="str">
        <f>+ピボットテーブル!A6&amp;"　"&amp;"地域カルテ"</f>
        <v>1_仁川まちづくり協議会　地域カルテ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 t="s">
        <v>763</v>
      </c>
    </row>
    <row r="6" spans="1:15" ht="25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5" ht="25.5" customHeight="1">
      <c r="A7" s="45" t="s">
        <v>525</v>
      </c>
      <c r="B7" s="46"/>
      <c r="C7" s="46"/>
      <c r="D7" s="46"/>
      <c r="E7" s="47"/>
      <c r="F7" s="22" t="s">
        <v>510</v>
      </c>
      <c r="H7" s="15"/>
      <c r="I7" s="15"/>
      <c r="J7" s="15"/>
      <c r="K7" s="15"/>
      <c r="L7" s="15"/>
      <c r="M7" s="15"/>
      <c r="N7" s="15"/>
      <c r="O7" s="26"/>
    </row>
    <row r="8" spans="1:15" ht="31.5" customHeight="1">
      <c r="A8" s="76" t="s">
        <v>523</v>
      </c>
      <c r="B8" s="44"/>
      <c r="C8" s="44"/>
      <c r="D8" s="44"/>
      <c r="E8" s="48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31.5" customHeight="1">
      <c r="A9" s="76" t="s">
        <v>519</v>
      </c>
      <c r="B9" s="44"/>
      <c r="C9" s="44"/>
      <c r="D9" s="44"/>
      <c r="E9" s="48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31.5" customHeight="1">
      <c r="A10" s="76" t="s">
        <v>520</v>
      </c>
      <c r="B10" s="44"/>
      <c r="C10" s="44"/>
      <c r="D10" s="44"/>
      <c r="E10" s="48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31.5" customHeight="1">
      <c r="A11" s="76" t="s">
        <v>521</v>
      </c>
      <c r="B11" s="44"/>
      <c r="C11" s="44"/>
      <c r="D11" s="44"/>
      <c r="E11" s="48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ht="31.5" customHeight="1">
      <c r="A12" s="77" t="s">
        <v>522</v>
      </c>
      <c r="B12" s="49"/>
      <c r="C12" s="49"/>
      <c r="D12" s="49"/>
      <c r="E12" s="50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31.5" customHeight="1">
      <c r="B13" s="27"/>
      <c r="C13" s="27"/>
      <c r="D13" s="27"/>
      <c r="E13" s="27"/>
      <c r="F13" s="26"/>
      <c r="G13" s="26"/>
      <c r="H13" s="26"/>
      <c r="I13" s="26"/>
      <c r="J13" s="26"/>
      <c r="K13" s="26"/>
      <c r="L13" s="26"/>
      <c r="M13" s="26"/>
      <c r="N13" s="26"/>
    </row>
    <row r="14" spans="1:15" ht="31.5" customHeight="1">
      <c r="A14" s="17" t="s">
        <v>524</v>
      </c>
      <c r="B14" s="27"/>
      <c r="C14" s="27"/>
      <c r="D14" s="27"/>
      <c r="E14" s="27"/>
      <c r="F14" s="26"/>
      <c r="G14" s="26"/>
      <c r="H14" s="26"/>
      <c r="I14" s="26"/>
      <c r="J14" s="26"/>
      <c r="K14" s="26"/>
      <c r="L14" s="26"/>
      <c r="M14" s="26"/>
      <c r="N14" s="26"/>
    </row>
    <row r="15" spans="1:15" ht="31.5" customHeight="1">
      <c r="A15" s="103" t="str">
        <f>+ピボットテーブル!A7</f>
        <v>大字鹿塩､仁川北１～３丁目､仁川台､仁川団地､仁川うぐいす台､仁川宮西町､仁川月見ガ丘､仁川旭ガ丘､仁川清風台、仁川高台１・２丁目､仁川高丸１～３丁目､鹿塩１・２丁目､新明和町(２番)､大成町(４･５･９～１０番)</v>
      </c>
      <c r="B15" s="104"/>
      <c r="C15" s="104"/>
      <c r="D15" s="104"/>
      <c r="E15" s="105"/>
      <c r="F15" s="26"/>
      <c r="G15" s="26"/>
      <c r="H15" s="26"/>
      <c r="I15" s="26"/>
      <c r="J15" s="26"/>
      <c r="K15" s="26"/>
      <c r="L15" s="26"/>
      <c r="M15" s="26"/>
      <c r="N15" s="26"/>
    </row>
    <row r="16" spans="1:15" ht="31.5" customHeight="1">
      <c r="A16" s="106"/>
      <c r="B16" s="107"/>
      <c r="C16" s="107"/>
      <c r="D16" s="107"/>
      <c r="E16" s="108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31.5" customHeight="1">
      <c r="A17" s="106"/>
      <c r="B17" s="107"/>
      <c r="C17" s="107"/>
      <c r="D17" s="107"/>
      <c r="E17" s="108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31.5" customHeight="1">
      <c r="A18" s="106"/>
      <c r="B18" s="107"/>
      <c r="C18" s="107"/>
      <c r="D18" s="107"/>
      <c r="E18" s="108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31.5" customHeight="1">
      <c r="A19" s="106"/>
      <c r="B19" s="107"/>
      <c r="C19" s="107"/>
      <c r="D19" s="107"/>
      <c r="E19" s="108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31.5" customHeight="1">
      <c r="A20" s="106"/>
      <c r="B20" s="107"/>
      <c r="C20" s="107"/>
      <c r="D20" s="107"/>
      <c r="E20" s="108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31.5" customHeight="1">
      <c r="A21" s="106"/>
      <c r="B21" s="107"/>
      <c r="C21" s="107"/>
      <c r="D21" s="107"/>
      <c r="E21" s="108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31.5" customHeight="1">
      <c r="A22" s="106"/>
      <c r="B22" s="107"/>
      <c r="C22" s="107"/>
      <c r="D22" s="107"/>
      <c r="E22" s="108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31.5" customHeight="1">
      <c r="A23" s="109"/>
      <c r="B23" s="110"/>
      <c r="C23" s="110"/>
      <c r="D23" s="110"/>
      <c r="E23" s="111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31.5" customHeight="1" thickBot="1">
      <c r="A24" s="79"/>
      <c r="B24" s="15"/>
      <c r="C24" s="15"/>
      <c r="D24" s="15"/>
      <c r="E24" s="15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31.5" customHeight="1">
      <c r="A25" s="97" t="s">
        <v>549</v>
      </c>
      <c r="B25" s="98"/>
      <c r="C25" s="98"/>
      <c r="D25" s="98"/>
      <c r="E25" s="99"/>
      <c r="F25" s="26"/>
      <c r="G25" s="26"/>
      <c r="H25" s="26"/>
      <c r="I25" s="26"/>
      <c r="J25" s="26"/>
      <c r="K25" s="26"/>
      <c r="L25" s="26"/>
      <c r="M25" s="26"/>
      <c r="N25" s="26"/>
    </row>
    <row r="26" spans="1:14" ht="31.5" customHeight="1" thickBot="1">
      <c r="A26" s="100"/>
      <c r="B26" s="101"/>
      <c r="C26" s="101"/>
      <c r="D26" s="101"/>
      <c r="E26" s="102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31.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4" ht="25.5" customHeight="1">
      <c r="A28" s="40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30" spans="1:14">
      <c r="A30" s="21" t="s">
        <v>21</v>
      </c>
      <c r="F30" s="29"/>
    </row>
    <row r="31" spans="1:14">
      <c r="F31" s="8" t="s">
        <v>16</v>
      </c>
      <c r="I31" s="30"/>
      <c r="J31" s="30" t="s">
        <v>467</v>
      </c>
    </row>
    <row r="32" spans="1:14" ht="23.25" customHeight="1">
      <c r="A32" s="51" t="s">
        <v>3</v>
      </c>
      <c r="B32" s="51" t="s">
        <v>13</v>
      </c>
      <c r="C32" s="51" t="s">
        <v>6</v>
      </c>
      <c r="D32" s="51" t="s">
        <v>7</v>
      </c>
      <c r="E32" s="51" t="s">
        <v>8</v>
      </c>
      <c r="F32" s="51" t="s">
        <v>9</v>
      </c>
      <c r="G32" s="51" t="s">
        <v>10</v>
      </c>
      <c r="H32" s="51" t="s">
        <v>11</v>
      </c>
      <c r="I32" s="51" t="s">
        <v>12</v>
      </c>
      <c r="J32" s="51" t="s">
        <v>20</v>
      </c>
    </row>
    <row r="33" spans="1:14" ht="23.25" customHeight="1">
      <c r="A33" s="52" t="s">
        <v>14</v>
      </c>
      <c r="B33" s="88">
        <f>+SUM(地域カルテ!$C$33:$E$33)</f>
        <v>14024</v>
      </c>
      <c r="C33" s="69">
        <f>+SUM(C34:C35)</f>
        <v>1515</v>
      </c>
      <c r="D33" s="69">
        <f t="shared" ref="D33:I33" si="0">+SUM(D34:D35)</f>
        <v>8284</v>
      </c>
      <c r="E33" s="69">
        <f t="shared" si="0"/>
        <v>4225</v>
      </c>
      <c r="F33" s="69">
        <f t="shared" si="0"/>
        <v>502</v>
      </c>
      <c r="G33" s="69">
        <f t="shared" si="0"/>
        <v>827</v>
      </c>
      <c r="H33" s="69">
        <f t="shared" si="0"/>
        <v>820</v>
      </c>
      <c r="I33" s="69">
        <f t="shared" si="0"/>
        <v>2578</v>
      </c>
      <c r="J33" s="69">
        <f>+GETPIVOTDATA("[Measures].[合計 / 外国人]",ピボットテーブル!$A$16)</f>
        <v>192</v>
      </c>
    </row>
    <row r="34" spans="1:14" ht="23.25" customHeight="1">
      <c r="A34" s="52" t="s">
        <v>4</v>
      </c>
      <c r="B34" s="53">
        <f>+SUM(C34:E34)</f>
        <v>6518</v>
      </c>
      <c r="C34" s="54">
        <f>+GETPIVOTDATA("[Measures].[合計 / 男年少人口（0～14歳）]",ピボットテーブル!$A$16)</f>
        <v>753</v>
      </c>
      <c r="D34" s="54">
        <f>+GETPIVOTDATA("[Measures].[Sum of 男生産年齢人口（15～64歳）]",ピボットテーブル!$A$16)</f>
        <v>3997</v>
      </c>
      <c r="E34" s="54">
        <f>+GETPIVOTDATA("[Measures].[Sum of 男老年人口（65歳以上）]",ピボットテーブル!$A$16)</f>
        <v>1768</v>
      </c>
      <c r="F34" s="54">
        <f>+GETPIVOTDATA("[Measures].[Sum of 男0-5歳]",ピボットテーブル!$A$16)</f>
        <v>263</v>
      </c>
      <c r="G34" s="54">
        <f>+GETPIVOTDATA("[Measures].[Sum of 男65-69歳]",ピボットテーブル!$A$16)</f>
        <v>393</v>
      </c>
      <c r="H34" s="54">
        <f>+GETPIVOTDATA("[Measures].[Sum of 男70-74歳]",ピボットテーブル!$A$16)</f>
        <v>386</v>
      </c>
      <c r="I34" s="54">
        <f>+GETPIVOTDATA("[Measures].[Sum of 男75歳以上]",ピボットテーブル!$A$16)</f>
        <v>989</v>
      </c>
      <c r="J34" s="74"/>
    </row>
    <row r="35" spans="1:14" ht="23.25" customHeight="1">
      <c r="A35" s="52" t="s">
        <v>5</v>
      </c>
      <c r="B35" s="53">
        <f>+SUM(C35:E35)</f>
        <v>7506</v>
      </c>
      <c r="C35" s="54">
        <f>+GETPIVOTDATA("[Measures].[Sum of 女年少人口（0～14歳）]",ピボットテーブル!$A$16)</f>
        <v>762</v>
      </c>
      <c r="D35" s="54">
        <f>+GETPIVOTDATA("[Measures].[Sum of 女生産年齢人口（15～64歳）]",ピボットテーブル!$A$16)</f>
        <v>4287</v>
      </c>
      <c r="E35" s="54">
        <f>+GETPIVOTDATA("[Measures].[Sum of 女老年人口（65歳以上）]",ピボットテーブル!$A$16)</f>
        <v>2457</v>
      </c>
      <c r="F35" s="54">
        <f>+GETPIVOTDATA("[Measures].[Sum of 女0-5歳]",ピボットテーブル!$A$16)</f>
        <v>239</v>
      </c>
      <c r="G35" s="54">
        <f>+GETPIVOTDATA("[Measures].[Sum of 女65-69歳]",ピボットテーブル!$A$16)</f>
        <v>434</v>
      </c>
      <c r="H35" s="54">
        <f>+GETPIVOTDATA("[Measures].[Sum of 女70-74歳]",ピボットテーブル!$A$16)</f>
        <v>434</v>
      </c>
      <c r="I35" s="54">
        <f>+GETPIVOTDATA("[Measures].[Sum of 女75歳以上]",ピボットテーブル!$A$16)</f>
        <v>1589</v>
      </c>
      <c r="J35" s="75"/>
    </row>
    <row r="36" spans="1:14" ht="23.25" customHeight="1">
      <c r="A36" s="55" t="s">
        <v>15</v>
      </c>
      <c r="B36" s="55"/>
      <c r="C36" s="56">
        <f>+C33/$B$33</f>
        <v>0.10802909298345693</v>
      </c>
      <c r="D36" s="56">
        <f t="shared" ref="D36:I36" si="1">+D33/$B$33</f>
        <v>0.59070165430690247</v>
      </c>
      <c r="E36" s="56">
        <f t="shared" si="1"/>
        <v>0.30126925270964061</v>
      </c>
      <c r="F36" s="56">
        <f t="shared" si="1"/>
        <v>3.5795778665145467E-2</v>
      </c>
      <c r="G36" s="56">
        <f t="shared" si="1"/>
        <v>5.8970336565887051E-2</v>
      </c>
      <c r="H36" s="56">
        <f t="shared" si="1"/>
        <v>5.8471192241871077E-2</v>
      </c>
      <c r="I36" s="56">
        <f t="shared" si="1"/>
        <v>0.18382772390188248</v>
      </c>
      <c r="J36" s="56">
        <f>+J33/$B$33</f>
        <v>1.3690815744438107E-2</v>
      </c>
    </row>
    <row r="37" spans="1:14">
      <c r="C37" s="31"/>
      <c r="D37" s="31"/>
      <c r="E37" s="31"/>
      <c r="F37" s="31"/>
      <c r="G37" s="31"/>
      <c r="H37" s="31"/>
      <c r="I37" s="31"/>
    </row>
    <row r="38" spans="1:14">
      <c r="D38" s="30" t="s">
        <v>465</v>
      </c>
    </row>
    <row r="39" spans="1:14" ht="45" customHeight="1">
      <c r="A39" s="51" t="s">
        <v>17</v>
      </c>
      <c r="B39" s="51" t="s">
        <v>13</v>
      </c>
      <c r="C39" s="57" t="s">
        <v>18</v>
      </c>
      <c r="D39" s="57" t="s">
        <v>19</v>
      </c>
    </row>
    <row r="40" spans="1:14" ht="23.25" customHeight="1">
      <c r="A40" s="58"/>
      <c r="B40" s="89">
        <f>+GETPIVOTDATA("[Measures].[合計 / 世帯数]",ピボットテーブル!$A$16)</f>
        <v>6787</v>
      </c>
      <c r="C40" s="53">
        <f>+GETPIVOTDATA("[Measures].[Sum of 65歳以上一人世帯]",ピボットテーブル!$A$16)</f>
        <v>1359</v>
      </c>
      <c r="D40" s="53">
        <f>+GETPIVOTDATA("[Measures].[Sum of 65歳以上夫婦世帯]",ピボットテーブル!$A$16)</f>
        <v>892</v>
      </c>
      <c r="E40" s="32"/>
    </row>
    <row r="41" spans="1:14" ht="23.25" customHeight="1">
      <c r="A41" s="55" t="s">
        <v>466</v>
      </c>
      <c r="B41" s="55"/>
      <c r="C41" s="56">
        <f>+C40/$B$40</f>
        <v>0.20023574480624723</v>
      </c>
      <c r="D41" s="56">
        <f>+D40/$B$40</f>
        <v>0.13142772948283482</v>
      </c>
      <c r="J41" s="30" t="s">
        <v>702</v>
      </c>
    </row>
    <row r="43" spans="1:14">
      <c r="A43" s="68" t="s">
        <v>24</v>
      </c>
      <c r="B43" s="14"/>
      <c r="C43" s="14"/>
      <c r="D43" s="14"/>
      <c r="E43" s="14"/>
      <c r="F43" s="14"/>
      <c r="G43" s="14"/>
      <c r="H43" s="68" t="s">
        <v>26</v>
      </c>
      <c r="I43" s="14"/>
      <c r="J43" s="14"/>
      <c r="K43" s="14"/>
      <c r="L43" s="14"/>
      <c r="M43" s="14"/>
      <c r="N43" s="14"/>
    </row>
    <row r="65" spans="1:14" ht="25.5" customHeight="1">
      <c r="A65" s="40" t="s">
        <v>34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4">
      <c r="A66" s="112" t="s">
        <v>759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</row>
    <row r="67" spans="1:14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</row>
    <row r="68" spans="1:14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</row>
    <row r="69" spans="1:14" ht="31.5" customHeight="1">
      <c r="A69" s="82" t="str">
        <f>+"【"&amp;ピボットテーブル!$A$6&amp;"】"</f>
        <v>【1_仁川まちづくり協議会】</v>
      </c>
      <c r="B69" s="83"/>
      <c r="C69" s="83"/>
      <c r="D69" s="83"/>
      <c r="E69" s="83"/>
      <c r="F69" s="83"/>
      <c r="G69" s="84"/>
      <c r="H69" s="82" t="s">
        <v>30</v>
      </c>
      <c r="I69" s="83"/>
      <c r="J69" s="83"/>
      <c r="K69" s="83"/>
      <c r="L69" s="83"/>
      <c r="M69" s="83"/>
      <c r="N69" s="83"/>
    </row>
    <row r="70" spans="1:14">
      <c r="A70" s="21" t="s">
        <v>33</v>
      </c>
      <c r="G70" s="23"/>
      <c r="H70" s="21" t="s">
        <v>33</v>
      </c>
    </row>
    <row r="71" spans="1:14">
      <c r="G71" s="23"/>
    </row>
    <row r="72" spans="1:14">
      <c r="G72" s="23"/>
    </row>
    <row r="73" spans="1:14">
      <c r="G73" s="23"/>
    </row>
    <row r="74" spans="1:14">
      <c r="G74" s="23"/>
    </row>
    <row r="75" spans="1:14">
      <c r="G75" s="23"/>
    </row>
    <row r="76" spans="1:14">
      <c r="G76" s="23"/>
    </row>
    <row r="77" spans="1:14">
      <c r="G77" s="23"/>
    </row>
    <row r="78" spans="1:14">
      <c r="G78" s="23"/>
    </row>
    <row r="79" spans="1:14">
      <c r="G79" s="23"/>
    </row>
    <row r="80" spans="1:14">
      <c r="G80" s="23"/>
    </row>
    <row r="81" spans="1:8">
      <c r="G81" s="23"/>
    </row>
    <row r="82" spans="1:8">
      <c r="G82" s="23"/>
    </row>
    <row r="83" spans="1:8">
      <c r="G83" s="23"/>
    </row>
    <row r="84" spans="1:8">
      <c r="G84" s="23"/>
    </row>
    <row r="85" spans="1:8">
      <c r="G85" s="23"/>
    </row>
    <row r="86" spans="1:8">
      <c r="G86" s="23"/>
    </row>
    <row r="87" spans="1:8">
      <c r="G87" s="23"/>
    </row>
    <row r="88" spans="1:8">
      <c r="A88" s="21" t="s">
        <v>32</v>
      </c>
      <c r="G88" s="23"/>
      <c r="H88" s="21" t="s">
        <v>32</v>
      </c>
    </row>
    <row r="89" spans="1:8">
      <c r="G89" s="23"/>
    </row>
    <row r="90" spans="1:8">
      <c r="G90" s="23"/>
    </row>
    <row r="91" spans="1:8">
      <c r="G91" s="23"/>
    </row>
    <row r="92" spans="1:8">
      <c r="G92" s="23"/>
    </row>
    <row r="93" spans="1:8">
      <c r="G93" s="23"/>
    </row>
    <row r="94" spans="1:8">
      <c r="G94" s="23"/>
    </row>
    <row r="95" spans="1:8">
      <c r="G95" s="23"/>
    </row>
    <row r="96" spans="1:8">
      <c r="G96" s="23"/>
    </row>
    <row r="97" spans="1:14">
      <c r="G97" s="23"/>
    </row>
    <row r="98" spans="1:14">
      <c r="G98" s="23"/>
    </row>
    <row r="99" spans="1:14">
      <c r="G99" s="23"/>
    </row>
    <row r="100" spans="1:14">
      <c r="G100" s="23"/>
    </row>
    <row r="101" spans="1:14">
      <c r="G101" s="23"/>
    </row>
    <row r="102" spans="1:14">
      <c r="G102" s="23"/>
    </row>
    <row r="103" spans="1:14">
      <c r="G103" s="23"/>
    </row>
    <row r="104" spans="1:14">
      <c r="G104" s="23"/>
    </row>
    <row r="105" spans="1:14">
      <c r="G105" s="23"/>
    </row>
    <row r="106" spans="1:14" ht="25.5" customHeight="1">
      <c r="A106" s="40" t="s">
        <v>35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8" spans="1:14">
      <c r="A108" s="21" t="s">
        <v>36</v>
      </c>
      <c r="G108" s="21" t="s">
        <v>486</v>
      </c>
    </row>
    <row r="110" spans="1:14">
      <c r="G110" s="59"/>
      <c r="H110" s="60" t="s">
        <v>487</v>
      </c>
      <c r="I110" s="60" t="s">
        <v>478</v>
      </c>
      <c r="J110" s="60" t="s">
        <v>479</v>
      </c>
      <c r="K110" s="60" t="s">
        <v>480</v>
      </c>
      <c r="L110" s="60" t="s">
        <v>481</v>
      </c>
      <c r="M110" s="60" t="s">
        <v>482</v>
      </c>
      <c r="N110" s="60" t="s">
        <v>483</v>
      </c>
    </row>
    <row r="111" spans="1:14">
      <c r="G111" s="61" t="s">
        <v>484</v>
      </c>
      <c r="H111" s="61">
        <f>+SUM(I111:N111)</f>
        <v>245</v>
      </c>
      <c r="I111" s="62">
        <v>13</v>
      </c>
      <c r="J111" s="62">
        <v>41</v>
      </c>
      <c r="K111" s="62">
        <v>44</v>
      </c>
      <c r="L111" s="62">
        <v>55</v>
      </c>
      <c r="M111" s="62">
        <v>54</v>
      </c>
      <c r="N111" s="62">
        <v>38</v>
      </c>
    </row>
    <row r="112" spans="1:14" hidden="1">
      <c r="G112" s="61"/>
      <c r="H112" s="61"/>
      <c r="I112" s="58" t="s">
        <v>478</v>
      </c>
      <c r="J112" s="58" t="s">
        <v>479</v>
      </c>
      <c r="K112" s="58" t="s">
        <v>480</v>
      </c>
      <c r="L112" s="58" t="s">
        <v>481</v>
      </c>
      <c r="M112" s="58" t="s">
        <v>482</v>
      </c>
      <c r="N112" s="58" t="s">
        <v>483</v>
      </c>
    </row>
    <row r="113" spans="7:51">
      <c r="G113" s="61" t="s">
        <v>485</v>
      </c>
      <c r="H113" s="61">
        <f>+SUM(I113:N113)</f>
        <v>37</v>
      </c>
      <c r="I113" s="62">
        <v>10</v>
      </c>
      <c r="J113" s="62">
        <v>11</v>
      </c>
      <c r="K113" s="62">
        <v>7</v>
      </c>
      <c r="L113" s="62">
        <v>2</v>
      </c>
      <c r="M113" s="62">
        <v>2</v>
      </c>
      <c r="N113" s="62">
        <v>5</v>
      </c>
    </row>
    <row r="114" spans="7:51" ht="21" customHeight="1">
      <c r="N114" s="30"/>
    </row>
    <row r="115" spans="7:51" ht="21" customHeight="1">
      <c r="N115" s="30" t="s">
        <v>701</v>
      </c>
    </row>
    <row r="116" spans="7:51" ht="21" customHeight="1"/>
    <row r="117" spans="7:51" ht="21" customHeight="1">
      <c r="G117" s="21" t="s">
        <v>488</v>
      </c>
    </row>
    <row r="119" spans="7:51" hidden="1">
      <c r="G119" s="33" t="s">
        <v>44</v>
      </c>
      <c r="H119" s="10" t="s" vm="1">
        <v>131</v>
      </c>
      <c r="I119" s="10"/>
      <c r="J119" s="10"/>
    </row>
    <row r="120" spans="7:51">
      <c r="G120" s="10"/>
      <c r="H120" s="10"/>
      <c r="I120" s="10"/>
      <c r="J120" s="10"/>
      <c r="O120" s="34"/>
      <c r="P120" s="34"/>
      <c r="Q120" s="34"/>
      <c r="R120" s="34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</row>
    <row r="121" spans="7:51">
      <c r="G121" s="10"/>
      <c r="H121" s="33" t="s">
        <v>82</v>
      </c>
      <c r="I121" s="10"/>
      <c r="J121"/>
      <c r="K121"/>
      <c r="L121"/>
      <c r="M121"/>
      <c r="O121" s="34"/>
      <c r="P121" s="34"/>
      <c r="Q121" s="34"/>
      <c r="R121" s="34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</row>
    <row r="122" spans="7:51">
      <c r="H122" s="8" t="s">
        <v>137</v>
      </c>
      <c r="J122"/>
      <c r="K122"/>
      <c r="L122"/>
      <c r="M122"/>
    </row>
    <row r="123" spans="7:51">
      <c r="G123" s="63" t="s">
        <v>82</v>
      </c>
      <c r="H123" s="94" t="s">
        <v>83</v>
      </c>
      <c r="I123" s="94" t="s">
        <v>760</v>
      </c>
      <c r="J123"/>
      <c r="K123"/>
      <c r="L123"/>
      <c r="M123"/>
    </row>
    <row r="124" spans="7:51">
      <c r="G124" s="64" t="s">
        <v>694</v>
      </c>
      <c r="H124" s="62">
        <v>1</v>
      </c>
      <c r="I124" s="62">
        <v>18</v>
      </c>
      <c r="J124"/>
      <c r="K124"/>
      <c r="L124"/>
      <c r="M124"/>
    </row>
    <row r="125" spans="7:51">
      <c r="G125" s="64" t="s">
        <v>695</v>
      </c>
      <c r="H125" s="62">
        <v>1</v>
      </c>
      <c r="I125" s="62">
        <v>17</v>
      </c>
      <c r="J125"/>
      <c r="K125"/>
      <c r="L125"/>
      <c r="M125"/>
    </row>
    <row r="126" spans="7:51">
      <c r="G126" s="64" t="s">
        <v>696</v>
      </c>
      <c r="H126" s="62">
        <v>1</v>
      </c>
      <c r="I126" s="62">
        <v>22</v>
      </c>
      <c r="J126"/>
      <c r="K126"/>
      <c r="L126"/>
      <c r="M126"/>
    </row>
    <row r="127" spans="7:51">
      <c r="G127" s="64" t="s">
        <v>23</v>
      </c>
      <c r="H127" s="62">
        <v>3</v>
      </c>
      <c r="I127" s="62">
        <v>57</v>
      </c>
      <c r="J127"/>
      <c r="K127"/>
      <c r="L127"/>
      <c r="M127"/>
    </row>
    <row r="128" spans="7:51">
      <c r="G128" s="10"/>
      <c r="H128" s="10"/>
      <c r="I128" s="10"/>
      <c r="J128" s="10"/>
      <c r="N128" s="30"/>
    </row>
    <row r="129" spans="1:91">
      <c r="G129" s="10"/>
      <c r="H129" s="10"/>
      <c r="J129" s="10"/>
      <c r="K129" s="30" t="s">
        <v>700</v>
      </c>
    </row>
    <row r="130" spans="1:91">
      <c r="H130" s="10"/>
      <c r="I130" s="10"/>
      <c r="J130" s="10"/>
      <c r="K130" s="10"/>
    </row>
    <row r="131" spans="1:91">
      <c r="H131" s="10"/>
      <c r="I131" s="10"/>
      <c r="J131" s="10"/>
      <c r="K131" s="10"/>
    </row>
    <row r="132" spans="1:91">
      <c r="H132" s="10"/>
      <c r="I132" s="10"/>
      <c r="J132" s="10"/>
      <c r="K132" s="10"/>
    </row>
    <row r="133" spans="1:91">
      <c r="H133" s="10"/>
      <c r="I133" s="10"/>
      <c r="J133" s="10"/>
      <c r="K133" s="10"/>
    </row>
    <row r="134" spans="1:91">
      <c r="A134" s="14"/>
      <c r="B134" s="14"/>
      <c r="C134" s="14"/>
      <c r="D134" s="14"/>
      <c r="E134" s="14"/>
      <c r="F134" s="14"/>
      <c r="G134" s="41"/>
      <c r="H134" s="14"/>
      <c r="I134" s="14"/>
      <c r="J134" s="14"/>
      <c r="K134" s="14"/>
      <c r="L134" s="14"/>
      <c r="M134" s="14"/>
      <c r="N134" s="14"/>
    </row>
    <row r="135" spans="1:91">
      <c r="A135" s="21" t="s">
        <v>490</v>
      </c>
      <c r="G135" s="23"/>
      <c r="H135" s="21" t="s">
        <v>688</v>
      </c>
    </row>
    <row r="136" spans="1:91" hidden="1">
      <c r="A136" s="33" t="s">
        <v>44</v>
      </c>
      <c r="B136" s="10" t="s" vm="2">
        <v>45</v>
      </c>
      <c r="G136" s="23"/>
      <c r="H136" s="33" t="s">
        <v>44</v>
      </c>
      <c r="I136" s="10" t="s" vm="4">
        <v>46</v>
      </c>
    </row>
    <row r="137" spans="1:91">
      <c r="G137" s="23"/>
    </row>
    <row r="138" spans="1:91">
      <c r="A138" s="10"/>
      <c r="B138" s="33" t="s">
        <v>82</v>
      </c>
      <c r="C138" s="10"/>
      <c r="D138"/>
      <c r="E138"/>
      <c r="F138"/>
      <c r="G138"/>
      <c r="H138" s="10"/>
      <c r="I138" s="33" t="s">
        <v>82</v>
      </c>
      <c r="J138" s="10"/>
      <c r="K138"/>
      <c r="L138"/>
      <c r="M138"/>
      <c r="N138"/>
    </row>
    <row r="139" spans="1:91">
      <c r="A139" s="10"/>
      <c r="B139" s="10" t="s">
        <v>116</v>
      </c>
      <c r="C139" s="10"/>
      <c r="D139"/>
      <c r="E139"/>
      <c r="F139"/>
      <c r="G139"/>
      <c r="H139" s="10"/>
      <c r="I139" s="10" t="s">
        <v>151</v>
      </c>
      <c r="J139" s="10"/>
      <c r="K139"/>
      <c r="L139"/>
      <c r="M139"/>
      <c r="N139"/>
    </row>
    <row r="140" spans="1:91">
      <c r="A140" s="63" t="s">
        <v>84</v>
      </c>
      <c r="B140" s="10" t="s">
        <v>83</v>
      </c>
      <c r="C140" s="10" t="s">
        <v>489</v>
      </c>
      <c r="D140"/>
      <c r="E140"/>
      <c r="F140"/>
      <c r="G140"/>
      <c r="H140" s="63" t="s">
        <v>84</v>
      </c>
      <c r="I140" s="10" t="s">
        <v>83</v>
      </c>
      <c r="J140" s="10" t="s">
        <v>493</v>
      </c>
      <c r="K140"/>
      <c r="L140"/>
      <c r="M140"/>
      <c r="N140"/>
      <c r="O140" s="34"/>
      <c r="P140" s="34"/>
      <c r="Q140" s="34"/>
      <c r="R140" s="34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</row>
    <row r="141" spans="1:91">
      <c r="A141" s="64" t="s">
        <v>37</v>
      </c>
      <c r="B141" s="65">
        <v>3</v>
      </c>
      <c r="C141" s="65">
        <v>97</v>
      </c>
      <c r="D141"/>
      <c r="E141"/>
      <c r="F141"/>
      <c r="G141"/>
      <c r="H141" s="64" t="s">
        <v>37</v>
      </c>
      <c r="I141" s="65">
        <v>4</v>
      </c>
      <c r="J141" s="65">
        <v>139</v>
      </c>
      <c r="K141"/>
      <c r="L141"/>
      <c r="M141"/>
      <c r="N141"/>
      <c r="O141" s="34"/>
      <c r="P141" s="34"/>
      <c r="Q141" s="34"/>
      <c r="R141" s="34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</row>
    <row r="142" spans="1:91">
      <c r="A142" s="64" t="s">
        <v>38</v>
      </c>
      <c r="B142" s="65">
        <v>3</v>
      </c>
      <c r="C142" s="65">
        <v>90</v>
      </c>
      <c r="D142"/>
      <c r="E142"/>
      <c r="F142"/>
      <c r="G142"/>
      <c r="H142" s="64" t="s">
        <v>38</v>
      </c>
      <c r="I142" s="65">
        <v>4</v>
      </c>
      <c r="J142" s="65">
        <v>143</v>
      </c>
      <c r="K142"/>
      <c r="L142"/>
      <c r="M142"/>
      <c r="N142"/>
      <c r="O142" s="34"/>
      <c r="P142" s="34"/>
      <c r="Q142" s="34"/>
      <c r="R142" s="34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</row>
    <row r="143" spans="1:91">
      <c r="A143" s="64" t="s">
        <v>39</v>
      </c>
      <c r="B143" s="65">
        <v>3</v>
      </c>
      <c r="C143" s="65">
        <v>103</v>
      </c>
      <c r="D143"/>
      <c r="E143"/>
      <c r="F143"/>
      <c r="G143"/>
      <c r="H143" s="64" t="s">
        <v>39</v>
      </c>
      <c r="I143" s="65">
        <v>4</v>
      </c>
      <c r="J143" s="65">
        <v>155</v>
      </c>
      <c r="K143"/>
      <c r="L143"/>
      <c r="M143"/>
      <c r="N143"/>
      <c r="O143" s="34"/>
      <c r="P143" s="34"/>
      <c r="Q143" s="34"/>
      <c r="R143" s="34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</row>
    <row r="144" spans="1:91">
      <c r="A144" s="64" t="s">
        <v>40</v>
      </c>
      <c r="B144" s="65">
        <v>4</v>
      </c>
      <c r="C144" s="65">
        <v>108</v>
      </c>
      <c r="D144"/>
      <c r="E144"/>
      <c r="F144"/>
      <c r="G144"/>
      <c r="H144" s="66" t="s">
        <v>43</v>
      </c>
      <c r="I144" s="65">
        <v>2</v>
      </c>
      <c r="J144" s="65">
        <v>9</v>
      </c>
      <c r="K144"/>
      <c r="L144"/>
      <c r="M144"/>
      <c r="N144"/>
      <c r="O144" s="34"/>
      <c r="P144" s="34"/>
      <c r="Q144" s="34"/>
      <c r="R144" s="34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</row>
    <row r="145" spans="1:91">
      <c r="A145" s="64" t="s">
        <v>41</v>
      </c>
      <c r="B145" s="65">
        <v>3</v>
      </c>
      <c r="C145" s="65">
        <v>97</v>
      </c>
      <c r="D145"/>
      <c r="E145"/>
      <c r="F145"/>
      <c r="G145"/>
      <c r="H145" s="64" t="s">
        <v>23</v>
      </c>
      <c r="I145" s="65">
        <v>14</v>
      </c>
      <c r="J145" s="65">
        <v>446</v>
      </c>
      <c r="K145"/>
      <c r="L145"/>
      <c r="M145"/>
      <c r="N145"/>
      <c r="O145" s="34"/>
      <c r="P145" s="34"/>
      <c r="Q145" s="34"/>
      <c r="R145" s="34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</row>
    <row r="146" spans="1:91">
      <c r="A146" s="64" t="s">
        <v>42</v>
      </c>
      <c r="B146" s="65">
        <v>3</v>
      </c>
      <c r="C146" s="65">
        <v>100</v>
      </c>
      <c r="D146"/>
      <c r="E146"/>
      <c r="F146"/>
      <c r="G146"/>
      <c r="H146" s="70"/>
      <c r="O146" s="34"/>
      <c r="P146" s="34"/>
      <c r="Q146" s="34"/>
      <c r="R146" s="34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</row>
    <row r="147" spans="1:91">
      <c r="A147" s="66" t="s">
        <v>43</v>
      </c>
      <c r="B147" s="65">
        <v>5</v>
      </c>
      <c r="C147" s="65">
        <v>26</v>
      </c>
      <c r="D147"/>
      <c r="E147"/>
      <c r="F147"/>
      <c r="G147"/>
      <c r="H147" s="71"/>
      <c r="O147" s="34"/>
      <c r="P147" s="34"/>
      <c r="Q147" s="34"/>
      <c r="R147" s="34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</row>
    <row r="148" spans="1:91">
      <c r="A148" s="64" t="s">
        <v>23</v>
      </c>
      <c r="B148" s="65">
        <v>24</v>
      </c>
      <c r="C148" s="65">
        <v>621</v>
      </c>
      <c r="D148"/>
      <c r="E148"/>
      <c r="F148"/>
      <c r="G148"/>
      <c r="H148" s="71"/>
      <c r="I148" s="10"/>
      <c r="J148" s="10"/>
      <c r="K148" s="10"/>
      <c r="L148" s="10"/>
      <c r="M148" s="10"/>
      <c r="N148" s="10"/>
      <c r="O148" s="34"/>
      <c r="P148" s="34"/>
      <c r="Q148" s="34"/>
      <c r="R148" s="34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</row>
    <row r="149" spans="1:91">
      <c r="A149" s="8" t="str">
        <f>+IF(B139="西谷小学校","※1・2年生、3・4生、5・6年生は複式学級（1学級ずつ）","")</f>
        <v/>
      </c>
      <c r="G149" s="23"/>
      <c r="H149" s="10"/>
      <c r="I149" s="10"/>
      <c r="J149" s="10"/>
      <c r="K149" s="10"/>
      <c r="L149" s="10"/>
      <c r="M149" s="10"/>
      <c r="N149" s="30" t="s">
        <v>707</v>
      </c>
      <c r="O149" s="34"/>
      <c r="P149" s="34"/>
      <c r="Q149" s="34"/>
      <c r="R149" s="34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</row>
    <row r="150" spans="1:91">
      <c r="A150" s="10"/>
      <c r="B150" s="10"/>
      <c r="C150" s="10"/>
      <c r="D150" s="10"/>
      <c r="E150" s="10"/>
      <c r="F150" s="10"/>
      <c r="G150" s="10"/>
    </row>
    <row r="151" spans="1:91">
      <c r="A151" s="8" t="s">
        <v>528</v>
      </c>
    </row>
    <row r="163" spans="1:7">
      <c r="A163" s="10"/>
      <c r="B163" s="10"/>
      <c r="C163" s="10"/>
      <c r="D163" s="10"/>
      <c r="E163" s="10"/>
      <c r="F163" s="10"/>
      <c r="G163" s="10"/>
    </row>
    <row r="164" spans="1:7">
      <c r="A164" s="10"/>
      <c r="B164" s="10"/>
      <c r="C164" s="30" t="s">
        <v>503</v>
      </c>
      <c r="D164" s="10"/>
      <c r="E164" s="10"/>
      <c r="F164" s="10"/>
    </row>
    <row r="165" spans="1:7">
      <c r="A165" s="10"/>
      <c r="B165" s="10"/>
      <c r="C165" s="10"/>
      <c r="D165" s="10"/>
      <c r="E165" s="10"/>
      <c r="F165" s="10"/>
      <c r="G165" s="10"/>
    </row>
    <row r="166" spans="1:7">
      <c r="A166" s="10"/>
      <c r="B166" s="10"/>
      <c r="C166" s="10"/>
      <c r="D166" s="36"/>
      <c r="E166" s="36"/>
      <c r="F166" s="36"/>
      <c r="G166" s="36"/>
    </row>
    <row r="167" spans="1:7">
      <c r="A167" s="35"/>
      <c r="B167" s="36"/>
      <c r="C167" s="36"/>
      <c r="D167" s="36"/>
      <c r="E167" s="36"/>
      <c r="F167" s="36"/>
      <c r="G167" s="36"/>
    </row>
    <row r="168" spans="1:7">
      <c r="A168" s="35"/>
      <c r="B168" s="36"/>
      <c r="C168" s="36"/>
      <c r="D168" s="36"/>
      <c r="E168" s="36"/>
      <c r="F168" s="36"/>
      <c r="G168" s="36"/>
    </row>
    <row r="170" spans="1:7">
      <c r="A170" s="10" t="s">
        <v>553</v>
      </c>
    </row>
    <row r="173" spans="1:7">
      <c r="A173" s="10"/>
      <c r="B173" s="10"/>
      <c r="C173" s="10"/>
      <c r="D173" s="10"/>
      <c r="E173" s="10"/>
      <c r="F173" s="10"/>
      <c r="G173" s="10"/>
    </row>
    <row r="174" spans="1:7">
      <c r="A174" s="10"/>
      <c r="B174" s="10"/>
      <c r="C174" s="10"/>
      <c r="D174" s="10"/>
      <c r="E174" s="10"/>
      <c r="F174" s="10"/>
      <c r="G174" s="10"/>
    </row>
    <row r="175" spans="1:7">
      <c r="A175" s="10"/>
      <c r="B175" s="10"/>
      <c r="C175" s="10"/>
      <c r="D175" s="10"/>
      <c r="E175" s="10"/>
      <c r="F175" s="10"/>
      <c r="G175" s="10"/>
    </row>
    <row r="176" spans="1:7">
      <c r="A176" s="10"/>
      <c r="B176" s="10"/>
      <c r="C176" s="10"/>
      <c r="D176" s="10"/>
      <c r="E176" s="10"/>
      <c r="F176" s="10"/>
      <c r="G176" s="10"/>
    </row>
    <row r="177" spans="1:14">
      <c r="A177" s="10"/>
      <c r="B177" s="10"/>
      <c r="C177" s="10"/>
      <c r="D177" s="10"/>
      <c r="E177" s="10"/>
      <c r="F177" s="10"/>
      <c r="G177" s="10"/>
    </row>
    <row r="178" spans="1:14">
      <c r="A178" s="10"/>
      <c r="B178" s="10"/>
      <c r="C178" s="10"/>
      <c r="D178" s="10"/>
      <c r="E178" s="10"/>
      <c r="F178" s="10"/>
      <c r="G178" s="10"/>
    </row>
    <row r="179" spans="1:14">
      <c r="A179" s="10"/>
      <c r="B179" s="10"/>
      <c r="C179" s="10"/>
      <c r="D179" s="10"/>
      <c r="E179" s="10"/>
      <c r="F179" s="10"/>
      <c r="G179" s="10"/>
    </row>
    <row r="180" spans="1:14">
      <c r="A180" s="10"/>
      <c r="B180" s="10"/>
      <c r="C180" s="10"/>
      <c r="D180" s="10"/>
      <c r="E180" s="10"/>
      <c r="F180" s="10"/>
      <c r="G180" s="10"/>
    </row>
    <row r="181" spans="1:14">
      <c r="A181" s="10"/>
      <c r="B181" s="10"/>
      <c r="C181" s="10"/>
    </row>
    <row r="182" spans="1:14">
      <c r="A182" s="10"/>
      <c r="B182" s="10"/>
      <c r="C182" s="10"/>
      <c r="J182" s="37"/>
      <c r="K182" s="37"/>
    </row>
    <row r="183" spans="1:14">
      <c r="A183" s="10"/>
      <c r="B183" s="10"/>
      <c r="C183" s="10"/>
    </row>
    <row r="184" spans="1:14">
      <c r="A184" s="10"/>
      <c r="B184" s="10"/>
      <c r="C184" s="10"/>
    </row>
    <row r="185" spans="1:14">
      <c r="A185" s="10"/>
      <c r="B185" s="10"/>
      <c r="C185" s="10"/>
    </row>
    <row r="186" spans="1:14">
      <c r="A186" s="10"/>
      <c r="B186" s="10"/>
      <c r="C186" s="10"/>
    </row>
    <row r="187" spans="1:14">
      <c r="A187" s="10"/>
      <c r="B187" s="10"/>
      <c r="C187" s="10"/>
    </row>
    <row r="188" spans="1:14">
      <c r="A188" s="10"/>
      <c r="B188" s="10"/>
      <c r="C188" s="10"/>
    </row>
    <row r="189" spans="1:14">
      <c r="A189" s="10"/>
      <c r="B189" s="10"/>
      <c r="C189" s="10"/>
    </row>
    <row r="190" spans="1:14">
      <c r="A190" s="10"/>
      <c r="B190" s="10"/>
      <c r="C190" s="10"/>
    </row>
    <row r="192" spans="1:14" ht="25.5" customHeight="1">
      <c r="A192" s="40" t="s">
        <v>47</v>
      </c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4" spans="1:12">
      <c r="A194" s="21" t="s">
        <v>55</v>
      </c>
      <c r="H194" s="21" t="s">
        <v>689</v>
      </c>
      <c r="L194" s="85">
        <f>+SUM(ピボットテーブル!$B$221:$B$227)</f>
        <v>969</v>
      </c>
    </row>
    <row r="195" spans="1:12">
      <c r="L195" s="86"/>
    </row>
    <row r="196" spans="1:12">
      <c r="H196" s="21" t="s">
        <v>690</v>
      </c>
      <c r="L196" s="87">
        <f>+$L$194/$E$33</f>
        <v>0.22934911242603551</v>
      </c>
    </row>
    <row r="197" spans="1:12">
      <c r="K197" s="30"/>
    </row>
    <row r="198" spans="1:12">
      <c r="H198" s="21" t="s">
        <v>527</v>
      </c>
    </row>
    <row r="214" spans="1:8">
      <c r="H214" s="78" t="s">
        <v>703</v>
      </c>
    </row>
    <row r="215" spans="1:8">
      <c r="H215" s="78" t="s">
        <v>704</v>
      </c>
    </row>
    <row r="217" spans="1:8">
      <c r="A217" s="21" t="s">
        <v>530</v>
      </c>
    </row>
    <row r="232" spans="1:14">
      <c r="A232" s="78" t="s">
        <v>761</v>
      </c>
    </row>
    <row r="233" spans="1:14">
      <c r="A233" s="78" t="s">
        <v>762</v>
      </c>
    </row>
    <row r="234" spans="1:14" ht="25.5" customHeight="1">
      <c r="A234" s="40" t="s">
        <v>175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6" spans="1:14">
      <c r="A236" s="21" t="s">
        <v>176</v>
      </c>
      <c r="C236" s="39">
        <f>J236/B40</f>
        <v>0.61013702666863123</v>
      </c>
      <c r="D236" s="8" t="s">
        <v>705</v>
      </c>
      <c r="H236" s="21" t="s">
        <v>526</v>
      </c>
      <c r="J236" s="114">
        <f>+GETPIVOTDATA("[Measures].[合計 / 自治会加入世帯数]",ピボットテーブル!$A$268)</f>
        <v>4141</v>
      </c>
      <c r="K236" s="114"/>
      <c r="L236" s="8" t="s">
        <v>705</v>
      </c>
    </row>
    <row r="237" spans="1:14">
      <c r="A237" s="8" t="s">
        <v>708</v>
      </c>
    </row>
    <row r="239" spans="1:14">
      <c r="A239" s="21" t="s">
        <v>706</v>
      </c>
    </row>
    <row r="241" spans="1:14">
      <c r="A241" s="95" t="s">
        <v>438</v>
      </c>
      <c r="B241" s="95"/>
      <c r="C241" s="8" t="s">
        <v>439</v>
      </c>
      <c r="D241" s="95" t="str">
        <f>IF(D242&lt;&gt;"","自治会名称","")</f>
        <v/>
      </c>
      <c r="E241" s="95"/>
      <c r="F241" s="8" t="str">
        <f>+IF(F242&lt;&gt;"","加入世帯数","")</f>
        <v/>
      </c>
      <c r="G241" s="95" t="str">
        <f>IF(G242&lt;&gt;"","自治会名称","")</f>
        <v/>
      </c>
      <c r="H241" s="95"/>
      <c r="I241" s="8" t="str">
        <f>+IF(I242&lt;&gt;"","加入世帯数","")</f>
        <v/>
      </c>
      <c r="J241" s="95" t="str">
        <f>IF(J242&lt;&gt;"","自治会名称","")</f>
        <v/>
      </c>
      <c r="K241" s="95"/>
      <c r="L241" s="8" t="str">
        <f>+IF(L242&lt;&gt;"","加入世帯数","")</f>
        <v/>
      </c>
    </row>
    <row r="242" spans="1:14">
      <c r="A242" s="96" t="str">
        <f>IF(ピボットテーブル!$B278=0,"",ピボットテーブル!$B278)</f>
        <v>鹿塩</v>
      </c>
      <c r="B242" s="96"/>
      <c r="C242" s="43">
        <f>IF(ピボットテーブル!$C278=0,"",ピボットテーブル!$C278)</f>
        <v>804</v>
      </c>
      <c r="D242" s="96" t="str">
        <f>IF(ピボットテーブル!$B293=0,"",ピボットテーブル!$B293)</f>
        <v/>
      </c>
      <c r="E242" s="96"/>
      <c r="F242" s="43" t="str">
        <f>IF(ピボットテーブル!$C293=0,"",ピボットテーブル!$C293)</f>
        <v/>
      </c>
      <c r="G242" s="96" t="str">
        <f>IF(ピボットテーブル!$B308=0,"",ピボットテーブル!$B308)</f>
        <v/>
      </c>
      <c r="H242" s="96"/>
      <c r="I242" s="43" t="str">
        <f>IF(ピボットテーブル!$C308=0,"",ピボットテーブル!$C308)</f>
        <v/>
      </c>
      <c r="J242" s="96" t="str">
        <f>IF(ピボットテーブル!$B323=0,"",ピボットテーブル!$B323)</f>
        <v/>
      </c>
      <c r="K242" s="96"/>
      <c r="L242" s="43" t="str">
        <f>IF(ピボットテーブル!$C323=0,"",ピボットテーブル!$C323)</f>
        <v/>
      </c>
      <c r="M242" s="15"/>
      <c r="N242" s="15"/>
    </row>
    <row r="243" spans="1:14">
      <c r="A243" s="96" t="str">
        <f>IF(ピボットテーブル!$B279=0,"",ピボットテーブル!$B279)</f>
        <v>ｾﾝﾄﾗﾙ宝塚仁川</v>
      </c>
      <c r="B243" s="96"/>
      <c r="C243" s="43">
        <f>IF(ピボットテーブル!$C279=0,"",ピボットテーブル!$C279)</f>
        <v>58</v>
      </c>
      <c r="D243" s="96" t="str">
        <f>IF(ピボットテーブル!$B294=0,"",ピボットテーブル!$B294)</f>
        <v/>
      </c>
      <c r="E243" s="96"/>
      <c r="F243" s="43" t="str">
        <f>IF(ピボットテーブル!$C294=0,"",ピボットテーブル!$C294)</f>
        <v/>
      </c>
      <c r="G243" s="96" t="str">
        <f>IF(ピボットテーブル!$B309=0,"",ピボットテーブル!$B309)</f>
        <v/>
      </c>
      <c r="H243" s="96"/>
      <c r="I243" s="43" t="str">
        <f>IF(ピボットテーブル!$C309=0,"",ピボットテーブル!$C309)</f>
        <v/>
      </c>
      <c r="J243" s="96" t="str">
        <f>IF(ピボットテーブル!$B324=0,"",ピボットテーブル!$B324)</f>
        <v/>
      </c>
      <c r="K243" s="96"/>
      <c r="L243" s="43" t="str">
        <f>IF(ピボットテーブル!$C324=0,"",ピボットテーブル!$C324)</f>
        <v/>
      </c>
      <c r="M243" s="15"/>
      <c r="N243" s="15"/>
    </row>
    <row r="244" spans="1:14">
      <c r="A244" s="96" t="str">
        <f>IF(ピボットテーブル!$B280=0,"",ピボットテーブル!$B280)</f>
        <v>仁川旭ガ丘</v>
      </c>
      <c r="B244" s="96"/>
      <c r="C244" s="43">
        <f>IF(ピボットテーブル!$C280=0,"",ピボットテーブル!$C280)</f>
        <v>259</v>
      </c>
      <c r="D244" s="96" t="str">
        <f>IF(ピボットテーブル!$B295=0,"",ピボットテーブル!$B295)</f>
        <v/>
      </c>
      <c r="E244" s="96"/>
      <c r="F244" s="43" t="str">
        <f>IF(ピボットテーブル!$C295=0,"",ピボットテーブル!$C295)</f>
        <v/>
      </c>
      <c r="G244" s="96" t="str">
        <f>IF(ピボットテーブル!$B310=0,"",ピボットテーブル!$B310)</f>
        <v/>
      </c>
      <c r="H244" s="96"/>
      <c r="I244" s="43" t="str">
        <f>IF(ピボットテーブル!$C310=0,"",ピボットテーブル!$C310)</f>
        <v/>
      </c>
      <c r="J244" s="96" t="str">
        <f>IF(ピボットテーブル!$B325=0,"",ピボットテーブル!$B325)</f>
        <v/>
      </c>
      <c r="K244" s="96"/>
      <c r="L244" s="43" t="str">
        <f>IF(ピボットテーブル!$C325=0,"",ピボットテーブル!$C325)</f>
        <v/>
      </c>
      <c r="M244" s="15"/>
      <c r="N244" s="15"/>
    </row>
    <row r="245" spans="1:14">
      <c r="A245" s="96" t="str">
        <f>IF(ピボットテーブル!$B281=0,"",ピボットテーブル!$B281)</f>
        <v>仁川うぐいす台</v>
      </c>
      <c r="B245" s="96"/>
      <c r="C245" s="43">
        <f>IF(ピボットテーブル!$C281=0,"",ピボットテーブル!$C281)</f>
        <v>59</v>
      </c>
      <c r="D245" s="96" t="str">
        <f>IF(ピボットテーブル!$B296=0,"",ピボットテーブル!$B296)</f>
        <v/>
      </c>
      <c r="E245" s="96"/>
      <c r="F245" s="43" t="str">
        <f>IF(ピボットテーブル!$C296=0,"",ピボットテーブル!$C296)</f>
        <v/>
      </c>
      <c r="G245" s="96" t="str">
        <f>IF(ピボットテーブル!$B311=0,"",ピボットテーブル!$B311)</f>
        <v/>
      </c>
      <c r="H245" s="96"/>
      <c r="I245" s="43" t="str">
        <f>IF(ピボットテーブル!$C311=0,"",ピボットテーブル!$C311)</f>
        <v/>
      </c>
      <c r="J245" s="96" t="str">
        <f>IF(ピボットテーブル!$B326=0,"",ピボットテーブル!$B326)</f>
        <v/>
      </c>
      <c r="K245" s="96"/>
      <c r="L245" s="43" t="str">
        <f>IF(ピボットテーブル!$C326=0,"",ピボットテーブル!$C326)</f>
        <v/>
      </c>
      <c r="M245" s="15"/>
      <c r="N245" s="15"/>
    </row>
    <row r="246" spans="1:14">
      <c r="A246" s="96" t="str">
        <f>IF(ピボットテーブル!$B282=0,"",ピボットテーブル!$B282)</f>
        <v>仁川北</v>
      </c>
      <c r="B246" s="96"/>
      <c r="C246" s="43">
        <f>IF(ピボットテーブル!$C282=0,"",ピボットテーブル!$C282)</f>
        <v>768</v>
      </c>
      <c r="D246" s="96" t="str">
        <f>IF(ピボットテーブル!$B297=0,"",ピボットテーブル!$B297)</f>
        <v/>
      </c>
      <c r="E246" s="96"/>
      <c r="F246" s="43" t="str">
        <f>IF(ピボットテーブル!$C297=0,"",ピボットテーブル!$C297)</f>
        <v/>
      </c>
      <c r="G246" s="96" t="str">
        <f>IF(ピボットテーブル!$B312=0,"",ピボットテーブル!$B312)</f>
        <v/>
      </c>
      <c r="H246" s="96"/>
      <c r="I246" s="43" t="str">
        <f>IF(ピボットテーブル!$C312=0,"",ピボットテーブル!$C312)</f>
        <v/>
      </c>
      <c r="J246" s="96" t="str">
        <f>IF(ピボットテーブル!$B327=0,"",ピボットテーブル!$B327)</f>
        <v/>
      </c>
      <c r="K246" s="96"/>
      <c r="L246" s="43" t="str">
        <f>IF(ピボットテーブル!$C327=0,"",ピボットテーブル!$C327)</f>
        <v/>
      </c>
      <c r="M246" s="15"/>
      <c r="N246" s="15"/>
    </row>
    <row r="247" spans="1:14">
      <c r="A247" s="96" t="str">
        <f>IF(ピボットテーブル!$B283=0,"",ピボットテーブル!$B283)</f>
        <v>仁川高台</v>
      </c>
      <c r="B247" s="96"/>
      <c r="C247" s="43">
        <f>IF(ピボットテーブル!$C283=0,"",ピボットテーブル!$C283)</f>
        <v>433</v>
      </c>
      <c r="D247" s="96" t="str">
        <f>IF(ピボットテーブル!$B298=0,"",ピボットテーブル!$B298)</f>
        <v/>
      </c>
      <c r="E247" s="96"/>
      <c r="F247" s="43" t="str">
        <f>IF(ピボットテーブル!$C298=0,"",ピボットテーブル!$C298)</f>
        <v/>
      </c>
      <c r="G247" s="96" t="str">
        <f>IF(ピボットテーブル!$B313=0,"",ピボットテーブル!$B313)</f>
        <v/>
      </c>
      <c r="H247" s="96"/>
      <c r="I247" s="43" t="str">
        <f>IF(ピボットテーブル!$C313=0,"",ピボットテーブル!$C313)</f>
        <v/>
      </c>
      <c r="J247" s="96" t="str">
        <f>IF(ピボットテーブル!$B328=0,"",ピボットテーブル!$B328)</f>
        <v/>
      </c>
      <c r="K247" s="96"/>
      <c r="L247" s="43" t="str">
        <f>IF(ピボットテーブル!$C328=0,"",ピボットテーブル!$C328)</f>
        <v/>
      </c>
      <c r="M247" s="15"/>
      <c r="N247" s="15"/>
    </row>
    <row r="248" spans="1:14">
      <c r="A248" s="96" t="str">
        <f>IF(ピボットテーブル!$B284=0,"",ピボットテーブル!$B284)</f>
        <v>仁川台第一区</v>
      </c>
      <c r="B248" s="96"/>
      <c r="C248" s="43">
        <f>IF(ピボットテーブル!$C284=0,"",ピボットテーブル!$C284)</f>
        <v>154</v>
      </c>
      <c r="D248" s="96" t="str">
        <f>IF(ピボットテーブル!$B299=0,"",ピボットテーブル!$B299)</f>
        <v/>
      </c>
      <c r="E248" s="96"/>
      <c r="F248" s="43" t="str">
        <f>IF(ピボットテーブル!$C299=0,"",ピボットテーブル!$C299)</f>
        <v/>
      </c>
      <c r="G248" s="96" t="str">
        <f>IF(ピボットテーブル!$B314=0,"",ピボットテーブル!$B314)</f>
        <v/>
      </c>
      <c r="H248" s="96"/>
      <c r="I248" s="43" t="str">
        <f>IF(ピボットテーブル!$C314=0,"",ピボットテーブル!$C314)</f>
        <v/>
      </c>
      <c r="J248" s="96" t="str">
        <f>IF(ピボットテーブル!$B329=0,"",ピボットテーブル!$B329)</f>
        <v/>
      </c>
      <c r="K248" s="96"/>
      <c r="L248" s="43" t="str">
        <f>IF(ピボットテーブル!$C329=0,"",ピボットテーブル!$C329)</f>
        <v/>
      </c>
      <c r="M248" s="15"/>
      <c r="N248" s="15"/>
    </row>
    <row r="249" spans="1:14">
      <c r="A249" s="96" t="str">
        <f>IF(ピボットテーブル!$B285=0,"",ピボットテーブル!$B285)</f>
        <v>仁川台第二区</v>
      </c>
      <c r="B249" s="96"/>
      <c r="C249" s="43">
        <f>IF(ピボットテーブル!$C285=0,"",ピボットテーブル!$C285)</f>
        <v>262</v>
      </c>
      <c r="D249" s="96" t="str">
        <f>IF(ピボットテーブル!$B300=0,"",ピボットテーブル!$B300)</f>
        <v/>
      </c>
      <c r="E249" s="96"/>
      <c r="F249" s="43" t="str">
        <f>IF(ピボットテーブル!$C300=0,"",ピボットテーブル!$C300)</f>
        <v/>
      </c>
      <c r="G249" s="96" t="str">
        <f>IF(ピボットテーブル!$B315=0,"",ピボットテーブル!$B315)</f>
        <v/>
      </c>
      <c r="H249" s="96"/>
      <c r="I249" s="43" t="str">
        <f>IF(ピボットテーブル!$C315=0,"",ピボットテーブル!$C315)</f>
        <v/>
      </c>
      <c r="J249" s="96" t="str">
        <f>IF(ピボットテーブル!$B330=0,"",ピボットテーブル!$B330)</f>
        <v/>
      </c>
      <c r="K249" s="96"/>
      <c r="L249" s="43" t="str">
        <f>IF(ピボットテーブル!$C330=0,"",ピボットテーブル!$C330)</f>
        <v/>
      </c>
      <c r="M249" s="15"/>
      <c r="N249" s="15"/>
    </row>
    <row r="250" spans="1:14">
      <c r="A250" s="96" t="str">
        <f>IF(ピボットテーブル!$B286=0,"",ピボットテーブル!$B286)</f>
        <v>仁川高丸</v>
      </c>
      <c r="B250" s="96"/>
      <c r="C250" s="43">
        <f>IF(ピボットテーブル!$C286=0,"",ピボットテーブル!$C286)</f>
        <v>550</v>
      </c>
      <c r="D250" s="96" t="str">
        <f>IF(ピボットテーブル!$B301=0,"",ピボットテーブル!$B301)</f>
        <v/>
      </c>
      <c r="E250" s="96"/>
      <c r="F250" s="43" t="str">
        <f>IF(ピボットテーブル!$C301=0,"",ピボットテーブル!$C301)</f>
        <v/>
      </c>
      <c r="G250" s="96" t="str">
        <f>IF(ピボットテーブル!$B316=0,"",ピボットテーブル!$B316)</f>
        <v/>
      </c>
      <c r="H250" s="96"/>
      <c r="I250" s="43" t="str">
        <f>IF(ピボットテーブル!$C316=0,"",ピボットテーブル!$C316)</f>
        <v/>
      </c>
      <c r="J250" s="96" t="str">
        <f>IF(ピボットテーブル!$B331=0,"",ピボットテーブル!$B331)</f>
        <v/>
      </c>
      <c r="K250" s="96"/>
      <c r="L250" s="43" t="str">
        <f>IF(ピボットテーブル!$C331=0,"",ピボットテーブル!$C331)</f>
        <v/>
      </c>
      <c r="M250" s="15"/>
      <c r="N250" s="15"/>
    </row>
    <row r="251" spans="1:14">
      <c r="A251" s="96" t="str">
        <f>IF(ピボットテーブル!$B287=0,"",ピボットテーブル!$B287)</f>
        <v>グリーンヒルズ仁川</v>
      </c>
      <c r="B251" s="96"/>
      <c r="C251" s="43">
        <f>IF(ピボットテーブル!$C287=0,"",ピボットテーブル!$C287)</f>
        <v>212</v>
      </c>
      <c r="D251" s="96" t="str">
        <f>IF(ピボットテーブル!$B302=0,"",ピボットテーブル!$B302)</f>
        <v/>
      </c>
      <c r="E251" s="96"/>
      <c r="F251" s="43" t="str">
        <f>IF(ピボットテーブル!$C302=0,"",ピボットテーブル!$C302)</f>
        <v/>
      </c>
      <c r="G251" s="96" t="str">
        <f>IF(ピボットテーブル!$B317=0,"",ピボットテーブル!$B317)</f>
        <v/>
      </c>
      <c r="H251" s="96"/>
      <c r="I251" s="43" t="str">
        <f>IF(ピボットテーブル!$C317=0,"",ピボットテーブル!$C317)</f>
        <v/>
      </c>
      <c r="J251" s="96" t="str">
        <f>IF(ピボットテーブル!$B332=0,"",ピボットテーブル!$B332)</f>
        <v/>
      </c>
      <c r="K251" s="96"/>
      <c r="L251" s="43" t="str">
        <f>IF(ピボットテーブル!$C332=0,"",ピボットテーブル!$C332)</f>
        <v/>
      </c>
      <c r="M251" s="15"/>
      <c r="N251" s="15"/>
    </row>
    <row r="252" spans="1:14">
      <c r="A252" s="96" t="str">
        <f>IF(ピボットテーブル!$B288=0,"",ピボットテーブル!$B288)</f>
        <v>仁川月見ガ丘</v>
      </c>
      <c r="B252" s="96"/>
      <c r="C252" s="43">
        <f>IF(ピボットテーブル!$C288=0,"",ピボットテーブル!$C288)</f>
        <v>422</v>
      </c>
      <c r="D252" s="96" t="str">
        <f>IF(ピボットテーブル!$B303=0,"",ピボットテーブル!$B303)</f>
        <v/>
      </c>
      <c r="E252" s="96"/>
      <c r="F252" s="43" t="str">
        <f>IF(ピボットテーブル!$C303=0,"",ピボットテーブル!$C303)</f>
        <v/>
      </c>
      <c r="G252" s="96" t="str">
        <f>IF(ピボットテーブル!$B318=0,"",ピボットテーブル!$B318)</f>
        <v/>
      </c>
      <c r="H252" s="96"/>
      <c r="I252" s="43" t="str">
        <f>IF(ピボットテーブル!$C318=0,"",ピボットテーブル!$C318)</f>
        <v/>
      </c>
      <c r="J252" s="96" t="str">
        <f>IF(ピボットテーブル!$B333=0,"",ピボットテーブル!$B333)</f>
        <v/>
      </c>
      <c r="K252" s="96"/>
      <c r="L252" s="43" t="str">
        <f>IF(ピボットテーブル!$C333=0,"",ピボットテーブル!$C333)</f>
        <v/>
      </c>
      <c r="M252" s="15"/>
      <c r="N252" s="15"/>
    </row>
    <row r="253" spans="1:14">
      <c r="A253" s="96" t="str">
        <f>IF(ピボットテーブル!$B289=0,"",ピボットテーブル!$B289)</f>
        <v>東仁川団地</v>
      </c>
      <c r="B253" s="96"/>
      <c r="C253" s="43">
        <f>IF(ピボットテーブル!$C289=0,"",ピボットテーブル!$C289)</f>
        <v>108</v>
      </c>
      <c r="D253" s="96" t="str">
        <f>IF(ピボットテーブル!$B304=0,"",ピボットテーブル!$B304)</f>
        <v/>
      </c>
      <c r="E253" s="96"/>
      <c r="F253" s="43" t="str">
        <f>IF(ピボットテーブル!$C304=0,"",ピボットテーブル!$C304)</f>
        <v/>
      </c>
      <c r="G253" s="96" t="str">
        <f>IF(ピボットテーブル!$B319=0,"",ピボットテーブル!$B319)</f>
        <v/>
      </c>
      <c r="H253" s="96"/>
      <c r="I253" s="43" t="str">
        <f>IF(ピボットテーブル!$C319=0,"",ピボットテーブル!$C319)</f>
        <v/>
      </c>
      <c r="J253" s="96" t="str">
        <f>IF(ピボットテーブル!$B334=0,"",ピボットテーブル!$B334)</f>
        <v/>
      </c>
      <c r="K253" s="96"/>
      <c r="L253" s="43" t="str">
        <f>IF(ピボットテーブル!$C334=0,"",ピボットテーブル!$C334)</f>
        <v/>
      </c>
      <c r="M253" s="15"/>
      <c r="N253" s="15"/>
    </row>
    <row r="254" spans="1:14">
      <c r="A254" s="96" t="str">
        <f>IF(ピボットテーブル!$B290=0,"",ピボットテーブル!$B290)</f>
        <v>ﾒﾛﾃﾞｨ-ﾊｲﾑ仁川ｶﾞｰﾃﾞﾝｽﾞ管理組合</v>
      </c>
      <c r="B254" s="96"/>
      <c r="C254" s="43">
        <f>IF(ピボットテーブル!$C290=0,"",ピボットテーブル!$C290)</f>
        <v>52</v>
      </c>
      <c r="D254" s="96" t="str">
        <f>IF(ピボットテーブル!$B305=0,"",ピボットテーブル!$B305)</f>
        <v/>
      </c>
      <c r="E254" s="96"/>
      <c r="F254" s="43" t="str">
        <f>IF(ピボットテーブル!$C305=0,"",ピボットテーブル!$C305)</f>
        <v/>
      </c>
      <c r="G254" s="96" t="str">
        <f>IF(ピボットテーブル!$B320=0,"",ピボットテーブル!$B320)</f>
        <v/>
      </c>
      <c r="H254" s="96"/>
      <c r="I254" s="43" t="str">
        <f>IF(ピボットテーブル!$C320=0,"",ピボットテーブル!$C320)</f>
        <v/>
      </c>
      <c r="J254" s="96" t="str">
        <f>IF(ピボットテーブル!$B335=0,"",ピボットテーブル!$B335)</f>
        <v/>
      </c>
      <c r="K254" s="96"/>
      <c r="L254" s="43" t="str">
        <f>IF(ピボットテーブル!$C335=0,"",ピボットテーブル!$C335)</f>
        <v/>
      </c>
      <c r="M254" s="15"/>
      <c r="N254" s="15"/>
    </row>
    <row r="255" spans="1:14">
      <c r="A255" s="96" t="str">
        <f>IF(ピボットテーブル!$B291=0,"",ピボットテーブル!$B291)</f>
        <v/>
      </c>
      <c r="B255" s="96"/>
      <c r="C255" s="43" t="str">
        <f>IF(ピボットテーブル!$C291=0,"",ピボットテーブル!$C291)</f>
        <v/>
      </c>
      <c r="D255" s="96" t="str">
        <f>IF(ピボットテーブル!$B306=0,"",ピボットテーブル!$B306)</f>
        <v/>
      </c>
      <c r="E255" s="96"/>
      <c r="F255" s="43" t="str">
        <f>IF(ピボットテーブル!$C306=0,"",ピボットテーブル!$C306)</f>
        <v/>
      </c>
      <c r="G255" s="96" t="str">
        <f>IF(ピボットテーブル!$B321=0,"",ピボットテーブル!$B321)</f>
        <v/>
      </c>
      <c r="H255" s="96"/>
      <c r="I255" s="43" t="str">
        <f>IF(ピボットテーブル!$C321=0,"",ピボットテーブル!$C321)</f>
        <v/>
      </c>
      <c r="J255" s="15"/>
      <c r="K255" s="15"/>
      <c r="L255" s="15"/>
      <c r="M255" s="15"/>
      <c r="N255" s="15"/>
    </row>
    <row r="256" spans="1:14">
      <c r="A256" s="96" t="str">
        <f>IF(ピボットテーブル!$B292=0,"",ピボットテーブル!$B292)</f>
        <v/>
      </c>
      <c r="B256" s="96"/>
      <c r="C256" s="43" t="str">
        <f>IF(ピボットテーブル!$C292=0,"",ピボットテーブル!$C292)</f>
        <v/>
      </c>
      <c r="D256" s="96" t="str">
        <f>IF(ピボットテーブル!$B307=0,"",ピボットテーブル!$B307)</f>
        <v/>
      </c>
      <c r="E256" s="96"/>
      <c r="F256" s="43" t="str">
        <f>IF(ピボットテーブル!$C307=0,"",ピボットテーブル!$C307)</f>
        <v/>
      </c>
      <c r="G256" s="96" t="str">
        <f>IF(ピボットテーブル!$B322=0,"",ピボットテーブル!$B322)</f>
        <v/>
      </c>
      <c r="H256" s="96"/>
      <c r="I256" s="43" t="str">
        <f>IF(ピボットテーブル!$C322=0,"",ピボットテーブル!$C322)</f>
        <v/>
      </c>
      <c r="J256" s="15"/>
      <c r="K256" s="15"/>
      <c r="L256" s="15"/>
      <c r="M256" s="15"/>
      <c r="N256" s="15"/>
    </row>
    <row r="257" spans="1:14">
      <c r="A257" s="115" t="s">
        <v>691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</row>
    <row r="258" spans="1:14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</row>
    <row r="259" spans="1:14">
      <c r="A259" s="21" t="s">
        <v>529</v>
      </c>
    </row>
    <row r="271" spans="1:14">
      <c r="D271" s="113" t="str">
        <f>IF(ピボットテーブル!$A335=0,"",ピボットテーブル!$A335)</f>
        <v/>
      </c>
      <c r="E271" s="113"/>
      <c r="F271" s="38" t="str">
        <f>IF(ピボットテーブル!$B335=0,"",ピボットテーブル!$B335)</f>
        <v/>
      </c>
    </row>
    <row r="272" spans="1:14" ht="16.5" customHeight="1">
      <c r="B272" s="67"/>
      <c r="C272" s="67"/>
      <c r="D272" s="67"/>
      <c r="E272" s="67"/>
      <c r="F272" s="67"/>
      <c r="G272" s="67"/>
    </row>
    <row r="273" spans="1:14" ht="16.5" customHeight="1">
      <c r="B273" s="78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</row>
    <row r="274" spans="1:14">
      <c r="A274" s="78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</row>
    <row r="275" spans="1:14">
      <c r="A275" s="67"/>
      <c r="B275" s="67"/>
      <c r="C275" s="67"/>
      <c r="D275" s="67"/>
      <c r="E275" s="67"/>
      <c r="F275" s="67"/>
      <c r="G275" s="67"/>
    </row>
    <row r="276" spans="1:14">
      <c r="D276" s="38" t="str">
        <f>IF(ピボットテーブル!$A336=0,"",ピボットテーブル!$A336)</f>
        <v/>
      </c>
      <c r="E276" s="38"/>
      <c r="F276" s="38" t="str">
        <f>IF(ピボットテーブル!$B336=0,"",ピボットテーブル!$B336)</f>
        <v/>
      </c>
    </row>
    <row r="277" spans="1:14" ht="16.5" customHeight="1">
      <c r="A277" s="42"/>
      <c r="B277" s="42"/>
      <c r="C277" s="42"/>
      <c r="D277" s="43" t="str">
        <f>IF(ピボットテーブル!$A338=0,"",ピボットテーブル!$A338)</f>
        <v/>
      </c>
      <c r="E277" s="43"/>
      <c r="F277" s="43" t="str">
        <f>IF(ピボットテーブル!$B338=0,"",ピボットテーブル!$B338)</f>
        <v/>
      </c>
      <c r="G277" s="42"/>
    </row>
    <row r="278" spans="1:14">
      <c r="A278" s="42"/>
      <c r="B278" s="42"/>
      <c r="C278" s="42"/>
      <c r="D278" s="42"/>
      <c r="E278" s="42"/>
      <c r="F278" s="42"/>
      <c r="G278" s="42"/>
    </row>
    <row r="279" spans="1:14">
      <c r="A279" s="42"/>
      <c r="B279" s="42"/>
      <c r="C279" s="42"/>
      <c r="D279" s="42"/>
      <c r="E279" s="42"/>
      <c r="F279" s="42"/>
      <c r="G279" s="42"/>
    </row>
    <row r="280" spans="1:14">
      <c r="A280" s="15"/>
      <c r="B280" s="15"/>
      <c r="C280" s="15"/>
      <c r="D280" s="42"/>
      <c r="E280" s="42"/>
      <c r="F280" s="42"/>
      <c r="G280" s="15"/>
    </row>
    <row r="281" spans="1:14">
      <c r="A281" s="15"/>
      <c r="B281" s="15"/>
      <c r="C281" s="15"/>
      <c r="D281" s="96"/>
      <c r="E281" s="96"/>
      <c r="F281" s="43"/>
      <c r="G281" s="15"/>
    </row>
    <row r="282" spans="1:14">
      <c r="D282" s="113"/>
      <c r="E282" s="113"/>
      <c r="F282" s="38"/>
    </row>
    <row r="283" spans="1:14">
      <c r="D283" s="113"/>
      <c r="E283" s="113"/>
      <c r="F283" s="38"/>
    </row>
    <row r="284" spans="1:14">
      <c r="D284" s="113"/>
      <c r="E284" s="113"/>
      <c r="F284" s="38"/>
    </row>
    <row r="285" spans="1:14">
      <c r="C285" s="38"/>
      <c r="D285" s="113"/>
      <c r="E285" s="113"/>
      <c r="F285" s="38"/>
    </row>
    <row r="286" spans="1:14">
      <c r="D286" s="113"/>
      <c r="E286" s="113"/>
      <c r="F286" s="38"/>
    </row>
    <row r="287" spans="1:14">
      <c r="D287" s="113"/>
      <c r="E287" s="113"/>
      <c r="F287" s="38"/>
    </row>
    <row r="288" spans="1:14">
      <c r="D288" s="113"/>
      <c r="E288" s="113"/>
      <c r="F288" s="38"/>
    </row>
    <row r="289" spans="4:6">
      <c r="D289" s="113"/>
      <c r="E289" s="113"/>
      <c r="F289" s="38"/>
    </row>
    <row r="290" spans="4:6">
      <c r="D290" s="113"/>
      <c r="E290" s="113"/>
      <c r="F290" s="38"/>
    </row>
    <row r="291" spans="4:6">
      <c r="D291" s="113"/>
      <c r="E291" s="113"/>
      <c r="F291" s="38"/>
    </row>
    <row r="292" spans="4:6">
      <c r="D292" s="113"/>
      <c r="E292" s="113"/>
      <c r="F292" s="38"/>
    </row>
    <row r="293" spans="4:6">
      <c r="D293" s="113"/>
      <c r="E293" s="113"/>
      <c r="F293" s="38"/>
    </row>
    <row r="294" spans="4:6">
      <c r="D294" s="113"/>
      <c r="E294" s="113"/>
      <c r="F294" s="38"/>
    </row>
    <row r="295" spans="4:6">
      <c r="D295" s="38"/>
    </row>
  </sheetData>
  <sheetProtection pivotTables="0"/>
  <mergeCells count="82">
    <mergeCell ref="D284:E284"/>
    <mergeCell ref="J254:K254"/>
    <mergeCell ref="D271:E271"/>
    <mergeCell ref="D291:E291"/>
    <mergeCell ref="G255:H255"/>
    <mergeCell ref="G256:H256"/>
    <mergeCell ref="D282:E282"/>
    <mergeCell ref="D283:E283"/>
    <mergeCell ref="D281:E281"/>
    <mergeCell ref="A257:N258"/>
    <mergeCell ref="J236:K236"/>
    <mergeCell ref="J253:K253"/>
    <mergeCell ref="J242:K242"/>
    <mergeCell ref="J243:K243"/>
    <mergeCell ref="J244:K244"/>
    <mergeCell ref="J245:K245"/>
    <mergeCell ref="J246:K246"/>
    <mergeCell ref="J247:K247"/>
    <mergeCell ref="J248:K248"/>
    <mergeCell ref="J249:K249"/>
    <mergeCell ref="J250:K250"/>
    <mergeCell ref="J251:K251"/>
    <mergeCell ref="J252:K252"/>
    <mergeCell ref="D293:E293"/>
    <mergeCell ref="D294:E294"/>
    <mergeCell ref="D285:E285"/>
    <mergeCell ref="D286:E286"/>
    <mergeCell ref="D287:E287"/>
    <mergeCell ref="D288:E288"/>
    <mergeCell ref="D289:E289"/>
    <mergeCell ref="D290:E290"/>
    <mergeCell ref="D292:E292"/>
    <mergeCell ref="G244:H244"/>
    <mergeCell ref="G245:H245"/>
    <mergeCell ref="G246:H246"/>
    <mergeCell ref="G247:H247"/>
    <mergeCell ref="G252:H252"/>
    <mergeCell ref="D253:E253"/>
    <mergeCell ref="D254:E254"/>
    <mergeCell ref="G248:H248"/>
    <mergeCell ref="G249:H249"/>
    <mergeCell ref="G250:H250"/>
    <mergeCell ref="G251:H251"/>
    <mergeCell ref="G253:H253"/>
    <mergeCell ref="G254:H254"/>
    <mergeCell ref="D248:E248"/>
    <mergeCell ref="D249:E249"/>
    <mergeCell ref="D250:E250"/>
    <mergeCell ref="D251:E251"/>
    <mergeCell ref="D252:E252"/>
    <mergeCell ref="A15:E23"/>
    <mergeCell ref="A66:N68"/>
    <mergeCell ref="A246:B246"/>
    <mergeCell ref="A241:B241"/>
    <mergeCell ref="A242:B242"/>
    <mergeCell ref="A243:B243"/>
    <mergeCell ref="A244:B244"/>
    <mergeCell ref="A245:B245"/>
    <mergeCell ref="D243:E243"/>
    <mergeCell ref="D242:E242"/>
    <mergeCell ref="D244:E244"/>
    <mergeCell ref="D245:E245"/>
    <mergeCell ref="D246:E246"/>
    <mergeCell ref="D241:E241"/>
    <mergeCell ref="G242:H242"/>
    <mergeCell ref="G243:H243"/>
    <mergeCell ref="G241:H241"/>
    <mergeCell ref="J241:K241"/>
    <mergeCell ref="D256:E256"/>
    <mergeCell ref="A25:E2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D255:E255"/>
    <mergeCell ref="D247:E247"/>
  </mergeCells>
  <phoneticPr fontId="3"/>
  <conditionalFormatting sqref="A241:C256">
    <cfRule type="expression" dxfId="363" priority="4">
      <formula>OR($A241&lt;&gt;"")</formula>
    </cfRule>
  </conditionalFormatting>
  <conditionalFormatting sqref="D281:F294 D276:F277 D271:F271 D241:F256">
    <cfRule type="expression" dxfId="362" priority="3">
      <formula>OR($D241&lt;&gt;"")</formula>
    </cfRule>
  </conditionalFormatting>
  <conditionalFormatting sqref="G241:I241">
    <cfRule type="expression" dxfId="361" priority="2">
      <formula>OR($G241&lt;&gt;"")</formula>
    </cfRule>
  </conditionalFormatting>
  <conditionalFormatting sqref="J241:L241">
    <cfRule type="expression" dxfId="360" priority="1">
      <formula>OR($J241&lt;&gt;"")</formula>
    </cfRule>
  </conditionalFormatting>
  <conditionalFormatting sqref="J242:L254">
    <cfRule type="expression" dxfId="359" priority="6">
      <formula>OR($J242&lt;&gt;"")</formula>
    </cfRule>
  </conditionalFormatting>
  <conditionalFormatting sqref="G242:I256">
    <cfRule type="expression" dxfId="358" priority="8">
      <formula>OR($G242&lt;&gt;"")</formula>
    </cfRule>
  </conditionalFormatting>
  <hyperlinks>
    <hyperlink ref="A8" location="地域カルテ!A64" display="1　人口・世帯" xr:uid="{AC70B98F-DA7F-47F0-9140-27821C1C4B51}"/>
    <hyperlink ref="A9" location="地域カルテ!A106" display="２　５年後、10年後の人口変化予測" xr:uid="{6851D41C-6A61-47FD-A922-248DE0DC9A3D}"/>
    <hyperlink ref="A10" location="地域カルテ!A150" display="３　子ども関連データ" xr:uid="{8155357B-CD16-4B12-BABE-3C644B5132A6}"/>
    <hyperlink ref="A11" location="地域カルテ!A234" display="４　高齢者関連データ" xr:uid="{7E2C2705-D04B-4090-984E-CA8737D7E0DF}"/>
    <hyperlink ref="A12" location="地域カルテ!A275" display="５　自治会関連データ" xr:uid="{340472CD-D377-4908-B0DF-4ED21D5ABA47}"/>
  </hyperlinks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73" fitToHeight="7" orientation="landscape" r:id="rId6"/>
  <rowBreaks count="5" manualBreakCount="5">
    <brk id="64" max="13" man="1"/>
    <brk id="105" max="13" man="1"/>
    <brk id="149" max="13" man="1"/>
    <brk id="191" max="13" man="1"/>
    <brk id="233" max="13" man="1"/>
  </rowBreaks>
  <colBreaks count="1" manualBreakCount="1">
    <brk id="14" max="1048575" man="1"/>
  </colBreaks>
  <drawing r:id="rId7"/>
  <extLst>
    <ext xmlns:x14="http://schemas.microsoft.com/office/spreadsheetml/2009/9/main" uri="{A8765BA9-456A-4dab-B4F3-ACF838C121DE}">
      <x14:slicerList>
        <x14:slicer r:id="rId8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E8910-8B28-4825-A641-4CE18C4594F6}">
  <sheetPr codeName="Sheet3">
    <tabColor rgb="FFFFFF00"/>
  </sheetPr>
  <dimension ref="A1"/>
  <sheetViews>
    <sheetView workbookViewId="0">
      <selection activeCell="G21" sqref="G21"/>
    </sheetView>
  </sheetViews>
  <sheetFormatPr defaultRowHeight="13.5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11E84-7E43-4350-AE35-49B24297E1CD}">
  <sheetPr codeName="Sheet4"/>
  <dimension ref="A1:R364"/>
  <sheetViews>
    <sheetView topLeftCell="A235" workbookViewId="0">
      <selection activeCell="D238" sqref="D238"/>
    </sheetView>
  </sheetViews>
  <sheetFormatPr defaultRowHeight="13.5"/>
  <cols>
    <col min="1" max="1" width="14" bestFit="1" customWidth="1"/>
    <col min="2" max="2" width="12.25" bestFit="1" customWidth="1"/>
    <col min="3" max="3" width="12.875" bestFit="1" customWidth="1"/>
    <col min="4" max="4" width="8.5" bestFit="1" customWidth="1"/>
    <col min="5" max="5" width="9.625" bestFit="1" customWidth="1"/>
    <col min="6" max="6" width="15.125" bestFit="1" customWidth="1"/>
    <col min="7" max="7" width="35.375" bestFit="1" customWidth="1"/>
    <col min="8" max="8" width="17.75" bestFit="1" customWidth="1"/>
    <col min="9" max="10" width="20.25" bestFit="1" customWidth="1"/>
    <col min="11" max="11" width="21.25" bestFit="1" customWidth="1"/>
    <col min="12" max="12" width="17.75" bestFit="1" customWidth="1"/>
    <col min="13" max="14" width="20.25" bestFit="1" customWidth="1"/>
    <col min="15" max="15" width="21.25" bestFit="1" customWidth="1"/>
    <col min="16" max="16" width="16.375" bestFit="1" customWidth="1"/>
    <col min="17" max="18" width="28.25" bestFit="1" customWidth="1"/>
    <col min="19" max="19" width="14" bestFit="1" customWidth="1"/>
    <col min="20" max="20" width="11.625" bestFit="1" customWidth="1"/>
    <col min="21" max="21" width="9.375" bestFit="1" customWidth="1"/>
    <col min="22" max="22" width="9.5" bestFit="1" customWidth="1"/>
    <col min="23" max="71" width="6.25" bestFit="1" customWidth="1"/>
    <col min="72" max="119" width="7.375" bestFit="1" customWidth="1"/>
    <col min="120" max="120" width="6" bestFit="1" customWidth="1"/>
    <col min="121" max="190" width="5.125" bestFit="1" customWidth="1"/>
    <col min="191" max="193" width="6.25" bestFit="1" customWidth="1"/>
    <col min="194" max="194" width="6" bestFit="1" customWidth="1"/>
    <col min="195" max="225" width="14.5" bestFit="1" customWidth="1"/>
    <col min="226" max="226" width="13.25" bestFit="1" customWidth="1"/>
    <col min="227" max="232" width="14.5" bestFit="1" customWidth="1"/>
    <col min="233" max="233" width="13.25" bestFit="1" customWidth="1"/>
    <col min="234" max="236" width="14.5" bestFit="1" customWidth="1"/>
    <col min="237" max="237" width="13.25" bestFit="1" customWidth="1"/>
    <col min="238" max="238" width="7.375" bestFit="1" customWidth="1"/>
    <col min="239" max="242" width="14.5" bestFit="1" customWidth="1"/>
    <col min="243" max="285" width="4" bestFit="1" customWidth="1"/>
    <col min="286" max="938" width="5.125" bestFit="1" customWidth="1"/>
    <col min="939" max="1955" width="6.25" bestFit="1" customWidth="1"/>
    <col min="1956" max="2051" width="7.375" bestFit="1" customWidth="1"/>
    <col min="2052" max="2052" width="13.25" bestFit="1" customWidth="1"/>
  </cols>
  <sheetData>
    <row r="1" spans="1:18">
      <c r="A1" t="s">
        <v>462</v>
      </c>
    </row>
    <row r="5" spans="1:18">
      <c r="A5" s="1" t="s">
        <v>22</v>
      </c>
    </row>
    <row r="6" spans="1:18">
      <c r="A6" t="s">
        <v>560</v>
      </c>
    </row>
    <row r="7" spans="1:18">
      <c r="A7" t="s">
        <v>512</v>
      </c>
    </row>
    <row r="12" spans="1:18">
      <c r="A12" t="s">
        <v>463</v>
      </c>
    </row>
    <row r="14" spans="1:18">
      <c r="A14" s="1" t="s">
        <v>474</v>
      </c>
      <c r="B14" t="s" vm="6">
        <v>693</v>
      </c>
    </row>
    <row r="16" spans="1:18">
      <c r="A16" t="s">
        <v>464</v>
      </c>
      <c r="B16" t="s">
        <v>656</v>
      </c>
      <c r="C16" t="s">
        <v>657</v>
      </c>
      <c r="D16" t="s">
        <v>658</v>
      </c>
      <c r="E16" t="s">
        <v>659</v>
      </c>
      <c r="F16" t="s">
        <v>660</v>
      </c>
      <c r="G16" t="s">
        <v>661</v>
      </c>
      <c r="H16" t="s">
        <v>662</v>
      </c>
      <c r="I16" t="s">
        <v>663</v>
      </c>
      <c r="J16" t="s">
        <v>664</v>
      </c>
      <c r="K16" t="s">
        <v>665</v>
      </c>
      <c r="L16" t="s">
        <v>666</v>
      </c>
      <c r="M16" t="s">
        <v>667</v>
      </c>
      <c r="N16" t="s">
        <v>668</v>
      </c>
      <c r="O16" t="s">
        <v>669</v>
      </c>
      <c r="P16" t="s">
        <v>670</v>
      </c>
      <c r="Q16" t="s">
        <v>671</v>
      </c>
      <c r="R16" t="s">
        <v>672</v>
      </c>
    </row>
    <row r="17" spans="1:18">
      <c r="A17" s="9">
        <v>6787</v>
      </c>
      <c r="B17" s="9">
        <v>753</v>
      </c>
      <c r="C17" s="9">
        <v>3997</v>
      </c>
      <c r="D17" s="9">
        <v>1768</v>
      </c>
      <c r="E17" s="9">
        <v>762</v>
      </c>
      <c r="F17" s="9">
        <v>4287</v>
      </c>
      <c r="G17" s="9">
        <v>2457</v>
      </c>
      <c r="H17" s="9">
        <v>263</v>
      </c>
      <c r="I17" s="9">
        <v>393</v>
      </c>
      <c r="J17" s="9">
        <v>386</v>
      </c>
      <c r="K17" s="9">
        <v>989</v>
      </c>
      <c r="L17" s="9">
        <v>239</v>
      </c>
      <c r="M17" s="9">
        <v>434</v>
      </c>
      <c r="N17" s="9">
        <v>434</v>
      </c>
      <c r="O17" s="9">
        <v>1589</v>
      </c>
      <c r="P17" s="9">
        <v>192</v>
      </c>
      <c r="Q17" s="9">
        <v>1359</v>
      </c>
      <c r="R17" s="9">
        <v>892</v>
      </c>
    </row>
    <row r="23" spans="1:18">
      <c r="A23" t="s">
        <v>468</v>
      </c>
    </row>
    <row r="27" spans="1:18">
      <c r="A27" s="1" t="s">
        <v>25</v>
      </c>
      <c r="B27" t="s">
        <v>469</v>
      </c>
      <c r="C27" t="s">
        <v>470</v>
      </c>
    </row>
    <row r="28" spans="1:18">
      <c r="A28" s="9" t="s">
        <v>641</v>
      </c>
      <c r="B28" s="9">
        <v>14309</v>
      </c>
      <c r="C28" s="9">
        <v>6669</v>
      </c>
    </row>
    <row r="29" spans="1:18">
      <c r="A29" s="9" t="s">
        <v>640</v>
      </c>
      <c r="B29" s="9">
        <v>14359</v>
      </c>
      <c r="C29" s="9">
        <v>6743</v>
      </c>
    </row>
    <row r="30" spans="1:18">
      <c r="A30" s="9" t="s">
        <v>540</v>
      </c>
      <c r="B30" s="9">
        <v>14336</v>
      </c>
      <c r="C30" s="9">
        <v>6767</v>
      </c>
    </row>
    <row r="31" spans="1:18">
      <c r="A31" s="9" t="s">
        <v>638</v>
      </c>
      <c r="B31" s="9">
        <v>14199</v>
      </c>
      <c r="C31" s="9">
        <v>6750</v>
      </c>
    </row>
    <row r="32" spans="1:18">
      <c r="A32" s="9" t="s">
        <v>639</v>
      </c>
      <c r="B32" s="9">
        <v>14065</v>
      </c>
      <c r="C32" s="9">
        <v>6743</v>
      </c>
    </row>
    <row r="33" spans="1:4">
      <c r="A33" s="9" t="s">
        <v>693</v>
      </c>
      <c r="B33" s="9">
        <v>14024</v>
      </c>
      <c r="C33" s="9">
        <v>6787</v>
      </c>
    </row>
    <row r="34" spans="1:4">
      <c r="A34" s="3" t="s">
        <v>23</v>
      </c>
      <c r="B34" s="2">
        <v>85292</v>
      </c>
      <c r="C34" s="2">
        <v>40459</v>
      </c>
    </row>
    <row r="40" spans="1:4">
      <c r="A40" t="s">
        <v>471</v>
      </c>
    </row>
    <row r="44" spans="1:4">
      <c r="A44" s="1" t="s">
        <v>25</v>
      </c>
      <c r="B44" t="s">
        <v>472</v>
      </c>
      <c r="C44" t="s">
        <v>473</v>
      </c>
      <c r="D44" t="s">
        <v>683</v>
      </c>
    </row>
    <row r="45" spans="1:4">
      <c r="A45" s="3" t="s">
        <v>641</v>
      </c>
      <c r="B45" s="9">
        <v>4172</v>
      </c>
      <c r="C45" s="7">
        <v>0.29156474945838301</v>
      </c>
      <c r="D45" s="9">
        <v>1262</v>
      </c>
    </row>
    <row r="46" spans="1:4">
      <c r="A46" s="3" t="s">
        <v>640</v>
      </c>
      <c r="B46" s="9">
        <v>4173</v>
      </c>
      <c r="C46" s="7">
        <v>0.29061912389442202</v>
      </c>
      <c r="D46" s="9">
        <v>1293</v>
      </c>
    </row>
    <row r="47" spans="1:4">
      <c r="A47" s="3" t="s">
        <v>540</v>
      </c>
      <c r="B47" s="9">
        <v>4206</v>
      </c>
      <c r="C47" s="7">
        <v>0.29338727678571402</v>
      </c>
      <c r="D47" s="9">
        <v>1329</v>
      </c>
    </row>
    <row r="48" spans="1:4">
      <c r="A48" s="3" t="s">
        <v>638</v>
      </c>
      <c r="B48" s="9">
        <v>4190</v>
      </c>
      <c r="C48" s="7">
        <v>0.29509120360588775</v>
      </c>
      <c r="D48" s="9">
        <v>1331</v>
      </c>
    </row>
    <row r="49" spans="1:5">
      <c r="A49" s="3" t="s">
        <v>639</v>
      </c>
      <c r="B49" s="9">
        <v>4211</v>
      </c>
      <c r="C49" s="7">
        <v>0.29939566299324566</v>
      </c>
      <c r="D49" s="9">
        <v>1338</v>
      </c>
    </row>
    <row r="50" spans="1:5">
      <c r="A50" s="3" t="s">
        <v>693</v>
      </c>
      <c r="B50" s="9">
        <v>4225</v>
      </c>
      <c r="C50" s="7">
        <v>0.30126925270964061</v>
      </c>
      <c r="D50" s="9">
        <v>1359</v>
      </c>
    </row>
    <row r="51" spans="1:5">
      <c r="A51" s="3" t="s">
        <v>23</v>
      </c>
      <c r="B51" s="9">
        <v>25177</v>
      </c>
      <c r="C51" s="7">
        <v>0.29522121157454884</v>
      </c>
      <c r="D51" s="9">
        <v>7912</v>
      </c>
    </row>
    <row r="52" spans="1:5">
      <c r="D52" s="2"/>
      <c r="E52" s="2"/>
    </row>
    <row r="60" spans="1:5">
      <c r="A60" t="s">
        <v>554</v>
      </c>
    </row>
    <row r="64" spans="1:5">
      <c r="A64" s="1" t="s">
        <v>29</v>
      </c>
      <c r="B64" s="1" t="s">
        <v>22</v>
      </c>
    </row>
    <row r="65" spans="1:18">
      <c r="A65" s="1" t="s">
        <v>25</v>
      </c>
      <c r="B65" t="s">
        <v>508</v>
      </c>
      <c r="C65" t="s">
        <v>509</v>
      </c>
      <c r="D65" t="s">
        <v>28</v>
      </c>
      <c r="E65" t="s">
        <v>541</v>
      </c>
    </row>
    <row r="66" spans="1:18">
      <c r="A66" s="3">
        <v>2020</v>
      </c>
      <c r="B66" s="9">
        <v>1692</v>
      </c>
      <c r="C66" s="9">
        <v>8445</v>
      </c>
      <c r="D66" s="9">
        <v>4172</v>
      </c>
      <c r="E66" s="9">
        <v>14309</v>
      </c>
    </row>
    <row r="67" spans="1:18">
      <c r="A67" s="3">
        <v>2025</v>
      </c>
      <c r="B67" s="9">
        <v>1515</v>
      </c>
      <c r="C67" s="9">
        <v>8284</v>
      </c>
      <c r="D67" s="9">
        <v>4225</v>
      </c>
      <c r="E67" s="9">
        <v>14024</v>
      </c>
    </row>
    <row r="68" spans="1:18">
      <c r="A68" s="3">
        <v>2030</v>
      </c>
      <c r="B68" s="9">
        <v>1378</v>
      </c>
      <c r="C68" s="9">
        <v>7998</v>
      </c>
      <c r="D68" s="9">
        <v>4288</v>
      </c>
      <c r="E68" s="9">
        <v>13664</v>
      </c>
    </row>
    <row r="69" spans="1:18">
      <c r="A69" s="3">
        <v>2035</v>
      </c>
      <c r="B69" s="9">
        <v>1231</v>
      </c>
      <c r="C69" s="9">
        <v>7435</v>
      </c>
      <c r="D69" s="9">
        <v>4514</v>
      </c>
      <c r="E69" s="9">
        <v>13180</v>
      </c>
    </row>
    <row r="70" spans="1:18">
      <c r="A70" s="3" t="s">
        <v>23</v>
      </c>
      <c r="B70" s="9">
        <v>5816</v>
      </c>
      <c r="C70" s="9">
        <v>32162</v>
      </c>
      <c r="D70" s="9">
        <v>17199</v>
      </c>
      <c r="E70" s="9">
        <v>55177</v>
      </c>
    </row>
    <row r="73" spans="1:18">
      <c r="A73" t="s">
        <v>555</v>
      </c>
    </row>
    <row r="77" spans="1:18">
      <c r="A77" s="1" t="s">
        <v>29</v>
      </c>
      <c r="B77" s="1" t="s">
        <v>22</v>
      </c>
    </row>
    <row r="78" spans="1:18">
      <c r="A78" s="1" t="s">
        <v>25</v>
      </c>
      <c r="B78" t="s">
        <v>508</v>
      </c>
      <c r="C78" t="s">
        <v>509</v>
      </c>
      <c r="D78" t="s">
        <v>28</v>
      </c>
      <c r="E78" t="s">
        <v>23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3">
        <v>2020</v>
      </c>
      <c r="B79" s="73">
        <v>0.11824725697113704</v>
      </c>
      <c r="C79" s="73">
        <v>0.59018799357048013</v>
      </c>
      <c r="D79" s="73">
        <v>0.29156474945838284</v>
      </c>
      <c r="E79" s="73">
        <v>1</v>
      </c>
    </row>
    <row r="80" spans="1:18">
      <c r="A80" s="3">
        <v>2025</v>
      </c>
      <c r="B80" s="73">
        <v>0.10802909298345693</v>
      </c>
      <c r="C80" s="73">
        <v>0.59070165430690247</v>
      </c>
      <c r="D80" s="73">
        <v>0.30126925270964061</v>
      </c>
      <c r="E80" s="73">
        <v>1</v>
      </c>
    </row>
    <row r="81" spans="1:18">
      <c r="A81" s="3">
        <v>2030</v>
      </c>
      <c r="B81" s="73">
        <v>0.10084894613583138</v>
      </c>
      <c r="C81" s="73">
        <v>0.58533372365339575</v>
      </c>
      <c r="D81" s="73">
        <v>0.31381733021077285</v>
      </c>
      <c r="E81" s="73">
        <v>1</v>
      </c>
    </row>
    <row r="82" spans="1:18">
      <c r="A82" s="3">
        <v>2035</v>
      </c>
      <c r="B82" s="73">
        <v>9.3399089529590293E-2</v>
      </c>
      <c r="C82" s="73">
        <v>0.56411229135053109</v>
      </c>
      <c r="D82" s="73">
        <v>0.3424886191198786</v>
      </c>
      <c r="E82" s="73">
        <v>1</v>
      </c>
    </row>
    <row r="83" spans="1:18">
      <c r="A83" s="3" t="s">
        <v>23</v>
      </c>
      <c r="B83" s="73">
        <v>0.1054062381064574</v>
      </c>
      <c r="C83" s="73">
        <v>0.58288779745183683</v>
      </c>
      <c r="D83" s="73">
        <v>0.31170596444170579</v>
      </c>
      <c r="E83" s="73">
        <v>1</v>
      </c>
    </row>
    <row r="84" spans="1:18">
      <c r="A84" s="3"/>
      <c r="B84" s="9"/>
      <c r="C84" s="9"/>
      <c r="D84" s="9"/>
      <c r="E84" s="9"/>
    </row>
    <row r="85" spans="1:18">
      <c r="A85" s="3"/>
      <c r="B85" s="9"/>
      <c r="C85" s="9"/>
      <c r="D85" s="9"/>
      <c r="E85" s="9"/>
    </row>
    <row r="86" spans="1:18">
      <c r="A86" s="3"/>
      <c r="B86" s="9"/>
      <c r="C86" s="9"/>
      <c r="D86" s="9"/>
      <c r="E86" s="9"/>
    </row>
    <row r="87" spans="1:18">
      <c r="A87" s="3"/>
      <c r="B87" s="9"/>
      <c r="C87" s="9"/>
      <c r="D87" s="9"/>
      <c r="E87" s="9"/>
    </row>
    <row r="88" spans="1:18">
      <c r="A88" s="3"/>
      <c r="B88" s="9"/>
      <c r="C88" s="9"/>
      <c r="D88" s="9"/>
      <c r="E88" s="9"/>
    </row>
    <row r="89" spans="1:18">
      <c r="A89" s="3"/>
      <c r="B89" s="9"/>
      <c r="C89" s="9"/>
      <c r="D89" s="9"/>
      <c r="E89" s="9"/>
    </row>
    <row r="90" spans="1:18">
      <c r="A90" t="s">
        <v>556</v>
      </c>
    </row>
    <row r="94" spans="1:18">
      <c r="A94" s="1" t="s">
        <v>29</v>
      </c>
      <c r="B94" s="1" t="s">
        <v>22</v>
      </c>
    </row>
    <row r="95" spans="1:18">
      <c r="A95" s="1" t="s">
        <v>25</v>
      </c>
      <c r="B95" t="s">
        <v>508</v>
      </c>
      <c r="C95" t="s">
        <v>509</v>
      </c>
      <c r="D95" t="s">
        <v>28</v>
      </c>
      <c r="E95" t="s">
        <v>541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3">
        <v>2020</v>
      </c>
      <c r="B96" s="9">
        <v>30473</v>
      </c>
      <c r="C96" s="9">
        <v>138363</v>
      </c>
      <c r="D96" s="9">
        <v>64768</v>
      </c>
      <c r="E96" s="9">
        <v>233604</v>
      </c>
    </row>
    <row r="97" spans="1:18">
      <c r="A97" s="3">
        <v>2025</v>
      </c>
      <c r="B97" s="9">
        <v>27081</v>
      </c>
      <c r="C97" s="9">
        <v>133924</v>
      </c>
      <c r="D97" s="9">
        <v>66159</v>
      </c>
      <c r="E97" s="9">
        <v>227164</v>
      </c>
    </row>
    <row r="98" spans="1:18">
      <c r="A98" s="3">
        <v>2030</v>
      </c>
      <c r="B98" s="9">
        <v>23645</v>
      </c>
      <c r="C98" s="9">
        <v>127397</v>
      </c>
      <c r="D98" s="9">
        <v>67850</v>
      </c>
      <c r="E98" s="9">
        <v>218892</v>
      </c>
    </row>
    <row r="99" spans="1:18">
      <c r="A99" s="3">
        <v>2035</v>
      </c>
      <c r="B99" s="9">
        <v>20750</v>
      </c>
      <c r="C99" s="9">
        <v>117024</v>
      </c>
      <c r="D99" s="9">
        <v>71196</v>
      </c>
      <c r="E99" s="9">
        <v>208970</v>
      </c>
    </row>
    <row r="100" spans="1:18">
      <c r="A100" s="3" t="s">
        <v>23</v>
      </c>
      <c r="B100" s="9">
        <v>101949</v>
      </c>
      <c r="C100" s="9">
        <v>516708</v>
      </c>
      <c r="D100" s="9">
        <v>269973</v>
      </c>
      <c r="E100" s="9">
        <v>888630</v>
      </c>
    </row>
    <row r="105" spans="1:18">
      <c r="A105" t="s">
        <v>557</v>
      </c>
    </row>
    <row r="109" spans="1:18">
      <c r="A109" s="1" t="s">
        <v>29</v>
      </c>
      <c r="B109" s="1" t="s">
        <v>22</v>
      </c>
    </row>
    <row r="110" spans="1:18">
      <c r="A110" s="1" t="s">
        <v>25</v>
      </c>
      <c r="B110" t="s">
        <v>508</v>
      </c>
      <c r="C110" t="s">
        <v>509</v>
      </c>
      <c r="D110" t="s">
        <v>28</v>
      </c>
      <c r="E110" t="s">
        <v>23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3">
        <v>2020</v>
      </c>
      <c r="B111" s="73">
        <v>0.13044725261553741</v>
      </c>
      <c r="C111" s="73">
        <v>0.59229722093799764</v>
      </c>
      <c r="D111" s="73">
        <v>0.27725552644646495</v>
      </c>
      <c r="E111" s="73">
        <v>1</v>
      </c>
    </row>
    <row r="112" spans="1:18">
      <c r="A112" s="3">
        <v>2025</v>
      </c>
      <c r="B112" s="73">
        <v>0.11921343170572803</v>
      </c>
      <c r="C112" s="73">
        <v>0.58954763959078027</v>
      </c>
      <c r="D112" s="73">
        <v>0.29123892870349177</v>
      </c>
      <c r="E112" s="73">
        <v>1</v>
      </c>
    </row>
    <row r="113" spans="1:5">
      <c r="A113" s="3">
        <v>2030</v>
      </c>
      <c r="B113" s="73">
        <v>0.10802130731136816</v>
      </c>
      <c r="C113" s="73">
        <v>0.58200847906730258</v>
      </c>
      <c r="D113" s="73">
        <v>0.30997021362132926</v>
      </c>
      <c r="E113" s="73">
        <v>1</v>
      </c>
    </row>
    <row r="114" spans="1:5">
      <c r="A114" s="3">
        <v>2035</v>
      </c>
      <c r="B114" s="73">
        <v>9.9296549743982387E-2</v>
      </c>
      <c r="C114" s="73">
        <v>0.56000382830071305</v>
      </c>
      <c r="D114" s="73">
        <v>0.34069962195530457</v>
      </c>
      <c r="E114" s="73">
        <v>1</v>
      </c>
    </row>
    <row r="115" spans="1:5">
      <c r="A115" s="3" t="s">
        <v>23</v>
      </c>
      <c r="B115" s="73">
        <v>0.11472603895884677</v>
      </c>
      <c r="C115" s="73">
        <v>0.58146585192937439</v>
      </c>
      <c r="D115" s="73">
        <v>0.3038081091117788</v>
      </c>
      <c r="E115" s="73">
        <v>1</v>
      </c>
    </row>
    <row r="131" spans="1:3">
      <c r="A131" t="s">
        <v>477</v>
      </c>
    </row>
    <row r="135" spans="1:3">
      <c r="A135" s="1" t="s">
        <v>25</v>
      </c>
      <c r="B135" t="s">
        <v>632</v>
      </c>
      <c r="C135" t="s">
        <v>27</v>
      </c>
    </row>
    <row r="136" spans="1:3">
      <c r="A136" s="3" t="s">
        <v>641</v>
      </c>
      <c r="B136" s="9">
        <v>1692</v>
      </c>
      <c r="C136" s="9">
        <v>606</v>
      </c>
    </row>
    <row r="137" spans="1:3">
      <c r="A137" s="3" t="s">
        <v>640</v>
      </c>
      <c r="B137" s="9">
        <v>1706</v>
      </c>
      <c r="C137" s="9">
        <v>627</v>
      </c>
    </row>
    <row r="138" spans="1:3">
      <c r="A138" s="3" t="s">
        <v>540</v>
      </c>
      <c r="B138" s="9">
        <v>1686</v>
      </c>
      <c r="C138" s="9">
        <v>614</v>
      </c>
    </row>
    <row r="139" spans="1:3">
      <c r="A139" s="3" t="s">
        <v>638</v>
      </c>
      <c r="B139" s="9">
        <v>1650</v>
      </c>
      <c r="C139" s="9">
        <v>574</v>
      </c>
    </row>
    <row r="140" spans="1:3">
      <c r="A140" s="3" t="s">
        <v>639</v>
      </c>
      <c r="B140" s="9">
        <v>1565</v>
      </c>
      <c r="C140" s="9">
        <v>546</v>
      </c>
    </row>
    <row r="141" spans="1:3">
      <c r="A141" s="3" t="s">
        <v>693</v>
      </c>
      <c r="B141" s="9">
        <v>1515</v>
      </c>
      <c r="C141" s="9">
        <v>502</v>
      </c>
    </row>
    <row r="142" spans="1:3">
      <c r="A142" s="3" t="s">
        <v>23</v>
      </c>
      <c r="B142" s="9">
        <v>9814</v>
      </c>
      <c r="C142" s="9">
        <v>3469</v>
      </c>
    </row>
    <row r="145" spans="1:4">
      <c r="A145" t="s">
        <v>492</v>
      </c>
    </row>
    <row r="147" spans="1:4">
      <c r="A147" s="11" t="s">
        <v>44</v>
      </c>
      <c r="B147" s="9" t="s" vm="3">
        <v>45</v>
      </c>
    </row>
    <row r="149" spans="1:4">
      <c r="A149" s="11" t="s">
        <v>85</v>
      </c>
      <c r="B149" s="9" t="s">
        <v>489</v>
      </c>
      <c r="C149" s="9" t="s">
        <v>673</v>
      </c>
      <c r="D149" s="9" t="s">
        <v>674</v>
      </c>
    </row>
    <row r="150" spans="1:4">
      <c r="A150" s="9" t="s">
        <v>115</v>
      </c>
      <c r="B150" s="9">
        <v>621</v>
      </c>
      <c r="C150" s="9">
        <v>487.91304347826087</v>
      </c>
      <c r="D150" s="9">
        <v>384</v>
      </c>
    </row>
    <row r="151" spans="1:4">
      <c r="A151" s="9" t="s">
        <v>106</v>
      </c>
      <c r="B151" s="9">
        <v>277</v>
      </c>
      <c r="C151" s="9">
        <v>487.91304347826087</v>
      </c>
      <c r="D151" s="9">
        <v>384</v>
      </c>
    </row>
    <row r="152" spans="1:4">
      <c r="A152" s="9" t="s">
        <v>89</v>
      </c>
      <c r="B152" s="9">
        <v>341</v>
      </c>
      <c r="C152" s="9">
        <v>487.91304347826087</v>
      </c>
      <c r="D152" s="9">
        <v>384</v>
      </c>
    </row>
    <row r="153" spans="1:4">
      <c r="A153" s="9" t="s">
        <v>127</v>
      </c>
      <c r="B153" s="9">
        <v>178</v>
      </c>
      <c r="C153" s="9">
        <v>487.91304347826087</v>
      </c>
      <c r="D153" s="9">
        <v>384</v>
      </c>
    </row>
    <row r="154" spans="1:4">
      <c r="A154" s="9" t="s">
        <v>93</v>
      </c>
      <c r="B154" s="9">
        <v>392</v>
      </c>
      <c r="C154" s="9">
        <v>487.91304347826087</v>
      </c>
      <c r="D154" s="9">
        <v>384</v>
      </c>
    </row>
    <row r="155" spans="1:4">
      <c r="A155" s="9" t="s">
        <v>119</v>
      </c>
      <c r="B155" s="9">
        <v>644</v>
      </c>
      <c r="C155" s="9">
        <v>487.91304347826087</v>
      </c>
      <c r="D155" s="9">
        <v>384</v>
      </c>
    </row>
    <row r="156" spans="1:4">
      <c r="A156" s="9" t="s">
        <v>103</v>
      </c>
      <c r="B156" s="9">
        <v>352</v>
      </c>
      <c r="C156" s="9">
        <v>487.91304347826087</v>
      </c>
      <c r="D156" s="9">
        <v>384</v>
      </c>
    </row>
    <row r="157" spans="1:4">
      <c r="A157" s="9" t="s">
        <v>114</v>
      </c>
      <c r="B157" s="9">
        <v>1043</v>
      </c>
      <c r="C157" s="9">
        <v>487.91304347826087</v>
      </c>
      <c r="D157" s="9">
        <v>384</v>
      </c>
    </row>
    <row r="158" spans="1:4">
      <c r="A158" s="9" t="s">
        <v>99</v>
      </c>
      <c r="B158" s="9">
        <v>250</v>
      </c>
      <c r="C158" s="9">
        <v>487.91304347826087</v>
      </c>
      <c r="D158" s="9">
        <v>384</v>
      </c>
    </row>
    <row r="159" spans="1:4">
      <c r="A159" s="9" t="s">
        <v>110</v>
      </c>
      <c r="B159" s="9">
        <v>245</v>
      </c>
      <c r="C159" s="9">
        <v>487.91304347826087</v>
      </c>
      <c r="D159" s="9">
        <v>384</v>
      </c>
    </row>
    <row r="160" spans="1:4">
      <c r="A160" s="9" t="s">
        <v>117</v>
      </c>
      <c r="B160" s="9">
        <v>859</v>
      </c>
      <c r="C160" s="9">
        <v>487.91304347826087</v>
      </c>
      <c r="D160" s="9">
        <v>384</v>
      </c>
    </row>
    <row r="161" spans="1:4">
      <c r="A161" s="9" t="s">
        <v>122</v>
      </c>
      <c r="B161" s="9">
        <v>747</v>
      </c>
      <c r="C161" s="9">
        <v>487.91304347826087</v>
      </c>
      <c r="D161" s="9">
        <v>384</v>
      </c>
    </row>
    <row r="162" spans="1:4">
      <c r="A162" s="9" t="s">
        <v>91</v>
      </c>
      <c r="B162" s="9">
        <v>384</v>
      </c>
      <c r="C162" s="9">
        <v>487.91304347826087</v>
      </c>
      <c r="D162" s="9">
        <v>384</v>
      </c>
    </row>
    <row r="163" spans="1:4">
      <c r="A163" s="9" t="s">
        <v>101</v>
      </c>
      <c r="B163" s="9">
        <v>353</v>
      </c>
      <c r="C163" s="9">
        <v>487.91304347826087</v>
      </c>
      <c r="D163" s="9">
        <v>384</v>
      </c>
    </row>
    <row r="164" spans="1:4">
      <c r="A164" s="9" t="s">
        <v>95</v>
      </c>
      <c r="B164" s="9">
        <v>438</v>
      </c>
      <c r="C164" s="9">
        <v>487.91304347826087</v>
      </c>
      <c r="D164" s="9">
        <v>384</v>
      </c>
    </row>
    <row r="165" spans="1:4">
      <c r="A165" s="9" t="s">
        <v>108</v>
      </c>
      <c r="B165" s="9">
        <v>366</v>
      </c>
      <c r="C165" s="9">
        <v>487.91304347826087</v>
      </c>
      <c r="D165" s="9">
        <v>384</v>
      </c>
    </row>
    <row r="166" spans="1:4">
      <c r="A166" s="9" t="s">
        <v>121</v>
      </c>
      <c r="B166" s="9">
        <v>1033</v>
      </c>
      <c r="C166" s="9">
        <v>487.91304347826087</v>
      </c>
      <c r="D166" s="9">
        <v>384</v>
      </c>
    </row>
    <row r="167" spans="1:4">
      <c r="A167" s="9" t="s">
        <v>105</v>
      </c>
      <c r="B167" s="9">
        <v>362</v>
      </c>
      <c r="C167" s="9">
        <v>487.91304347826087</v>
      </c>
      <c r="D167" s="9">
        <v>384</v>
      </c>
    </row>
    <row r="168" spans="1:4">
      <c r="A168" s="9" t="s">
        <v>124</v>
      </c>
      <c r="B168" s="9">
        <v>707</v>
      </c>
      <c r="C168" s="9">
        <v>487.91304347826087</v>
      </c>
      <c r="D168" s="9">
        <v>384</v>
      </c>
    </row>
    <row r="169" spans="1:4">
      <c r="A169" s="9" t="s">
        <v>125</v>
      </c>
      <c r="B169" s="9">
        <v>517</v>
      </c>
      <c r="C169" s="9">
        <v>487.91304347826087</v>
      </c>
      <c r="D169" s="9">
        <v>384</v>
      </c>
    </row>
    <row r="170" spans="1:4">
      <c r="A170" s="9" t="s">
        <v>129</v>
      </c>
      <c r="B170" s="9">
        <v>782</v>
      </c>
      <c r="C170" s="9">
        <v>487.91304347826087</v>
      </c>
      <c r="D170" s="9">
        <v>384</v>
      </c>
    </row>
    <row r="171" spans="1:4">
      <c r="A171" s="9" t="s">
        <v>97</v>
      </c>
      <c r="B171" s="9">
        <v>300</v>
      </c>
      <c r="C171" s="9">
        <v>487.91304347826087</v>
      </c>
      <c r="D171" s="9">
        <v>384</v>
      </c>
    </row>
    <row r="172" spans="1:4">
      <c r="A172" s="9" t="s">
        <v>112</v>
      </c>
      <c r="B172" s="9">
        <v>31</v>
      </c>
      <c r="C172" s="9">
        <v>487.91304347826087</v>
      </c>
      <c r="D172" s="9">
        <v>384</v>
      </c>
    </row>
    <row r="173" spans="1:4">
      <c r="A173" s="9" t="s">
        <v>23</v>
      </c>
      <c r="B173" s="9">
        <v>11222</v>
      </c>
      <c r="C173" s="9">
        <v>11221.999999999996</v>
      </c>
      <c r="D173" s="9">
        <v>8832</v>
      </c>
    </row>
    <row r="179" spans="1:18">
      <c r="A179" t="s">
        <v>491</v>
      </c>
    </row>
    <row r="181" spans="1:18">
      <c r="A181" s="11" t="s">
        <v>44</v>
      </c>
      <c r="B181" s="9" t="s" vm="5">
        <v>46</v>
      </c>
    </row>
    <row r="183" spans="1:18">
      <c r="A183" s="11" t="s">
        <v>25</v>
      </c>
      <c r="B183" s="9" t="s">
        <v>493</v>
      </c>
      <c r="C183" s="9" t="s">
        <v>673</v>
      </c>
      <c r="D183" s="9" t="s">
        <v>674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9" t="s">
        <v>157</v>
      </c>
      <c r="B184" s="9">
        <v>330</v>
      </c>
      <c r="C184" s="9">
        <v>434.08333333333331</v>
      </c>
      <c r="D184" s="9">
        <v>474.5</v>
      </c>
    </row>
    <row r="185" spans="1:18">
      <c r="A185" s="9" t="s">
        <v>150</v>
      </c>
      <c r="B185" s="9">
        <v>446</v>
      </c>
      <c r="C185" s="9">
        <v>434.08333333333331</v>
      </c>
      <c r="D185" s="9">
        <v>474.5</v>
      </c>
    </row>
    <row r="186" spans="1:18">
      <c r="A186" s="9" t="s">
        <v>164</v>
      </c>
      <c r="B186" s="9">
        <v>454</v>
      </c>
      <c r="C186" s="9">
        <v>434.08333333333331</v>
      </c>
      <c r="D186" s="9">
        <v>474.5</v>
      </c>
    </row>
    <row r="187" spans="1:18">
      <c r="A187" s="9" t="s">
        <v>155</v>
      </c>
      <c r="B187" s="9">
        <v>520</v>
      </c>
      <c r="C187" s="9">
        <v>434.08333333333331</v>
      </c>
      <c r="D187" s="9">
        <v>474.5</v>
      </c>
    </row>
    <row r="188" spans="1:18">
      <c r="A188" s="9" t="s">
        <v>162</v>
      </c>
      <c r="B188" s="9">
        <v>542</v>
      </c>
      <c r="C188" s="9">
        <v>434.08333333333331</v>
      </c>
      <c r="D188" s="9">
        <v>474.5</v>
      </c>
    </row>
    <row r="189" spans="1:18">
      <c r="A189" s="9" t="s">
        <v>152</v>
      </c>
      <c r="B189" s="9">
        <v>550</v>
      </c>
      <c r="C189" s="9">
        <v>434.08333333333331</v>
      </c>
      <c r="D189" s="9">
        <v>474.5</v>
      </c>
    </row>
    <row r="190" spans="1:18">
      <c r="A190" s="9" t="s">
        <v>160</v>
      </c>
      <c r="B190" s="9">
        <v>433</v>
      </c>
      <c r="C190" s="9">
        <v>434.08333333333331</v>
      </c>
      <c r="D190" s="9">
        <v>474.5</v>
      </c>
    </row>
    <row r="191" spans="1:18">
      <c r="A191" s="9" t="s">
        <v>154</v>
      </c>
      <c r="B191" s="9">
        <v>569</v>
      </c>
      <c r="C191" s="9">
        <v>434.08333333333331</v>
      </c>
      <c r="D191" s="9">
        <v>474.5</v>
      </c>
    </row>
    <row r="192" spans="1:18">
      <c r="A192" s="9" t="s">
        <v>148</v>
      </c>
      <c r="B192" s="9">
        <v>278</v>
      </c>
      <c r="C192" s="9">
        <v>434.08333333333331</v>
      </c>
      <c r="D192" s="9">
        <v>474.5</v>
      </c>
    </row>
    <row r="193" spans="1:6">
      <c r="A193" s="9" t="s">
        <v>166</v>
      </c>
      <c r="B193" s="9">
        <v>555</v>
      </c>
      <c r="C193" s="9">
        <v>434.08333333333331</v>
      </c>
      <c r="D193" s="9">
        <v>474.5</v>
      </c>
    </row>
    <row r="194" spans="1:6">
      <c r="A194" s="9" t="s">
        <v>159</v>
      </c>
      <c r="B194" s="9">
        <v>495</v>
      </c>
      <c r="C194" s="9">
        <v>434.08333333333331</v>
      </c>
      <c r="D194" s="9">
        <v>474.5</v>
      </c>
    </row>
    <row r="195" spans="1:6">
      <c r="A195" s="9" t="s">
        <v>146</v>
      </c>
      <c r="B195" s="9">
        <v>37</v>
      </c>
      <c r="C195" s="9">
        <v>434.08333333333331</v>
      </c>
      <c r="D195" s="9">
        <v>474.5</v>
      </c>
    </row>
    <row r="196" spans="1:6">
      <c r="A196" s="9" t="s">
        <v>23</v>
      </c>
      <c r="B196" s="9">
        <v>5209</v>
      </c>
      <c r="C196" s="9">
        <v>5209</v>
      </c>
      <c r="D196" s="9">
        <v>5694</v>
      </c>
    </row>
    <row r="202" spans="1:6">
      <c r="A202" t="s">
        <v>494</v>
      </c>
    </row>
    <row r="206" spans="1:6">
      <c r="A206" s="1" t="s">
        <v>25</v>
      </c>
      <c r="B206" t="s">
        <v>473</v>
      </c>
      <c r="C206" t="s">
        <v>684</v>
      </c>
      <c r="D206" t="s">
        <v>685</v>
      </c>
      <c r="E206" t="s">
        <v>686</v>
      </c>
      <c r="F206" t="s">
        <v>687</v>
      </c>
    </row>
    <row r="207" spans="1:6">
      <c r="A207" s="3" t="s">
        <v>641</v>
      </c>
      <c r="B207" s="7">
        <v>0.29156474945838301</v>
      </c>
      <c r="C207" s="81">
        <v>845</v>
      </c>
      <c r="D207" s="81">
        <v>1008</v>
      </c>
      <c r="E207" s="81">
        <v>2319</v>
      </c>
      <c r="F207" s="9">
        <v>4172</v>
      </c>
    </row>
    <row r="208" spans="1:6">
      <c r="A208" s="3" t="s">
        <v>640</v>
      </c>
      <c r="B208" s="7">
        <v>0.29061912389442202</v>
      </c>
      <c r="C208" s="81">
        <v>806</v>
      </c>
      <c r="D208" s="81">
        <v>1056</v>
      </c>
      <c r="E208" s="81">
        <v>2311</v>
      </c>
      <c r="F208" s="9">
        <v>4173</v>
      </c>
    </row>
    <row r="209" spans="1:6">
      <c r="A209" s="3" t="s">
        <v>540</v>
      </c>
      <c r="B209" s="7">
        <v>0.29338727678571402</v>
      </c>
      <c r="C209" s="81">
        <v>778</v>
      </c>
      <c r="D209" s="81">
        <v>1054</v>
      </c>
      <c r="E209" s="81">
        <v>2374</v>
      </c>
      <c r="F209" s="9">
        <v>4206</v>
      </c>
    </row>
    <row r="210" spans="1:6">
      <c r="A210" s="3" t="s">
        <v>638</v>
      </c>
      <c r="B210" s="7">
        <v>0.29509120360588775</v>
      </c>
      <c r="C210" s="81">
        <v>771</v>
      </c>
      <c r="D210" s="81">
        <v>987</v>
      </c>
      <c r="E210" s="81">
        <v>2432</v>
      </c>
      <c r="F210" s="9">
        <v>4190</v>
      </c>
    </row>
    <row r="211" spans="1:6">
      <c r="A211" s="3" t="s">
        <v>639</v>
      </c>
      <c r="B211" s="7">
        <v>0.29939566299324566</v>
      </c>
      <c r="C211" s="81">
        <v>790</v>
      </c>
      <c r="D211" s="81">
        <v>891</v>
      </c>
      <c r="E211" s="81">
        <v>2530</v>
      </c>
      <c r="F211" s="9">
        <v>4211</v>
      </c>
    </row>
    <row r="212" spans="1:6">
      <c r="A212" s="3" t="s">
        <v>693</v>
      </c>
      <c r="B212" s="7">
        <v>0.30126925270964061</v>
      </c>
      <c r="C212" s="81">
        <v>827</v>
      </c>
      <c r="D212" s="81">
        <v>820</v>
      </c>
      <c r="E212" s="81">
        <v>2578</v>
      </c>
      <c r="F212" s="9">
        <v>4225</v>
      </c>
    </row>
    <row r="213" spans="1:6">
      <c r="A213" s="3" t="s">
        <v>23</v>
      </c>
      <c r="B213" s="2">
        <v>0.29522121157454884</v>
      </c>
      <c r="C213" s="81">
        <v>4817</v>
      </c>
      <c r="D213" s="81">
        <v>5816</v>
      </c>
      <c r="E213" s="81">
        <v>14544</v>
      </c>
      <c r="F213" s="9">
        <v>25177</v>
      </c>
    </row>
    <row r="216" spans="1:6">
      <c r="A216" t="s">
        <v>495</v>
      </c>
    </row>
    <row r="220" spans="1:6">
      <c r="A220" s="1" t="s">
        <v>496</v>
      </c>
    </row>
    <row r="221" spans="1:6">
      <c r="A221" s="3" t="s">
        <v>53</v>
      </c>
      <c r="B221" s="2">
        <v>179</v>
      </c>
    </row>
    <row r="222" spans="1:6">
      <c r="A222" s="3" t="s">
        <v>54</v>
      </c>
      <c r="B222" s="2">
        <v>163</v>
      </c>
    </row>
    <row r="223" spans="1:6">
      <c r="A223" s="3" t="s">
        <v>48</v>
      </c>
      <c r="B223" s="2">
        <v>211</v>
      </c>
    </row>
    <row r="224" spans="1:6">
      <c r="A224" s="3" t="s">
        <v>49</v>
      </c>
      <c r="B224" s="2">
        <v>127</v>
      </c>
    </row>
    <row r="225" spans="1:5">
      <c r="A225" s="3" t="s">
        <v>50</v>
      </c>
      <c r="B225" s="2">
        <v>104</v>
      </c>
    </row>
    <row r="226" spans="1:5">
      <c r="A226" s="3" t="s">
        <v>51</v>
      </c>
      <c r="B226" s="2">
        <v>98</v>
      </c>
    </row>
    <row r="227" spans="1:5">
      <c r="A227" s="3" t="s">
        <v>52</v>
      </c>
      <c r="B227" s="2">
        <v>87</v>
      </c>
    </row>
    <row r="234" spans="1:5">
      <c r="A234" t="s">
        <v>497</v>
      </c>
    </row>
    <row r="236" spans="1:5">
      <c r="A236" s="1" t="s">
        <v>474</v>
      </c>
      <c r="B236" t="s" vm="6">
        <v>693</v>
      </c>
    </row>
    <row r="238" spans="1:5">
      <c r="A238" s="1" t="s">
        <v>25</v>
      </c>
      <c r="B238" t="s">
        <v>1</v>
      </c>
      <c r="C238" t="s">
        <v>504</v>
      </c>
      <c r="D238" t="s">
        <v>544</v>
      </c>
      <c r="E238" t="s">
        <v>545</v>
      </c>
    </row>
    <row r="239" spans="1:5">
      <c r="A239" s="3" t="s">
        <v>56</v>
      </c>
      <c r="B239" s="7">
        <v>0.30126925270964061</v>
      </c>
      <c r="C239" s="7">
        <v>0.22934911242603551</v>
      </c>
      <c r="D239" s="7">
        <v>0.29123892870349177</v>
      </c>
      <c r="E239" s="7">
        <v>0.21507277921371243</v>
      </c>
    </row>
    <row r="240" spans="1:5">
      <c r="A240" s="3" t="s">
        <v>57</v>
      </c>
      <c r="B240" s="7">
        <v>0.2763245033112583</v>
      </c>
      <c r="C240" s="7">
        <v>0.20790892750149789</v>
      </c>
      <c r="D240" s="7">
        <v>0.29123892870349177</v>
      </c>
      <c r="E240" s="7">
        <v>0.21507277921371243</v>
      </c>
    </row>
    <row r="241" spans="1:5">
      <c r="A241" s="3" t="s">
        <v>58</v>
      </c>
      <c r="B241" s="7">
        <v>0.29011676899000843</v>
      </c>
      <c r="C241" s="7">
        <v>0.21742738589211619</v>
      </c>
      <c r="D241" s="7">
        <v>0.29123892870349177</v>
      </c>
      <c r="E241" s="7">
        <v>0.21507277921371243</v>
      </c>
    </row>
    <row r="242" spans="1:5">
      <c r="A242" s="3" t="s">
        <v>59</v>
      </c>
      <c r="B242" s="7">
        <v>0.35442749829273845</v>
      </c>
      <c r="C242" s="7">
        <v>0.25112395632626844</v>
      </c>
      <c r="D242" s="7">
        <v>0.29123892870349177</v>
      </c>
      <c r="E242" s="7">
        <v>0.21507277921371243</v>
      </c>
    </row>
    <row r="243" spans="1:5">
      <c r="A243" s="3" t="s">
        <v>60</v>
      </c>
      <c r="B243" s="7">
        <v>0.34317107448575446</v>
      </c>
      <c r="C243" s="7">
        <v>0.22635889798957556</v>
      </c>
      <c r="D243" s="7">
        <v>0.29123892870349177</v>
      </c>
      <c r="E243" s="7">
        <v>0.21507277921371243</v>
      </c>
    </row>
    <row r="244" spans="1:5">
      <c r="A244" s="3" t="s">
        <v>61</v>
      </c>
      <c r="B244" s="7">
        <v>0.29163183802359061</v>
      </c>
      <c r="C244" s="7">
        <v>0.20031847133757963</v>
      </c>
      <c r="D244" s="7">
        <v>0.29123892870349177</v>
      </c>
      <c r="E244" s="7">
        <v>0.21507277921371243</v>
      </c>
    </row>
    <row r="245" spans="1:5">
      <c r="A245" s="3" t="s">
        <v>62</v>
      </c>
      <c r="B245" s="7">
        <v>0.28530488775672663</v>
      </c>
      <c r="C245" s="7">
        <v>0.23102678571428573</v>
      </c>
      <c r="D245" s="7">
        <v>0.29123892870349177</v>
      </c>
      <c r="E245" s="7">
        <v>0.21507277921371243</v>
      </c>
    </row>
    <row r="246" spans="1:5">
      <c r="A246" s="3" t="s">
        <v>63</v>
      </c>
      <c r="B246" s="7">
        <v>0.28307531579447243</v>
      </c>
      <c r="C246" s="7">
        <v>0.21221271598725047</v>
      </c>
      <c r="D246" s="7">
        <v>0.29123892870349177</v>
      </c>
      <c r="E246" s="7">
        <v>0.21507277921371243</v>
      </c>
    </row>
    <row r="247" spans="1:5">
      <c r="A247" s="3" t="s">
        <v>64</v>
      </c>
      <c r="B247" s="7">
        <v>0.46292481977342947</v>
      </c>
      <c r="C247" s="7">
        <v>0.22886540600667407</v>
      </c>
      <c r="D247" s="7">
        <v>0.29123892870349177</v>
      </c>
      <c r="E247" s="7">
        <v>0.21507277921371243</v>
      </c>
    </row>
    <row r="248" spans="1:5">
      <c r="A248" s="3" t="s">
        <v>65</v>
      </c>
      <c r="B248" s="7">
        <v>0.31548835308541073</v>
      </c>
      <c r="C248" s="7">
        <v>0.10233160621761658</v>
      </c>
      <c r="D248" s="7">
        <v>0.29123892870349177</v>
      </c>
      <c r="E248" s="7">
        <v>0.21507277921371243</v>
      </c>
    </row>
    <row r="249" spans="1:5">
      <c r="A249" s="3" t="s">
        <v>66</v>
      </c>
      <c r="B249" s="7">
        <v>0.26127692998204666</v>
      </c>
      <c r="C249" s="7">
        <v>0.22482284732660512</v>
      </c>
      <c r="D249" s="7">
        <v>0.29123892870349177</v>
      </c>
      <c r="E249" s="7">
        <v>0.21507277921371243</v>
      </c>
    </row>
    <row r="250" spans="1:5">
      <c r="A250" s="3" t="s">
        <v>67</v>
      </c>
      <c r="B250" s="7">
        <v>0.29011745343008905</v>
      </c>
      <c r="C250" s="7">
        <v>0.22150593089221249</v>
      </c>
      <c r="D250" s="7">
        <v>0.29123892870349177</v>
      </c>
      <c r="E250" s="7">
        <v>0.21507277921371243</v>
      </c>
    </row>
    <row r="251" spans="1:5">
      <c r="A251" s="3" t="s">
        <v>68</v>
      </c>
      <c r="B251" s="7">
        <v>0.30256226053639845</v>
      </c>
      <c r="C251" s="7">
        <v>0.25524337158686189</v>
      </c>
      <c r="D251" s="7">
        <v>0.29123892870349177</v>
      </c>
      <c r="E251" s="7">
        <v>0.21507277921371243</v>
      </c>
    </row>
    <row r="252" spans="1:5">
      <c r="A252" s="3" t="s">
        <v>69</v>
      </c>
      <c r="B252" s="7">
        <v>0.31111721863405251</v>
      </c>
      <c r="C252" s="7">
        <v>0.21952296819787986</v>
      </c>
      <c r="D252" s="7">
        <v>0.29123892870349177</v>
      </c>
      <c r="E252" s="7">
        <v>0.21507277921371243</v>
      </c>
    </row>
    <row r="253" spans="1:5">
      <c r="A253" s="3" t="s">
        <v>70</v>
      </c>
      <c r="B253" s="7">
        <v>0.27860008299903166</v>
      </c>
      <c r="C253" s="7">
        <v>0.23460774577954319</v>
      </c>
      <c r="D253" s="7">
        <v>0.29123892870349177</v>
      </c>
      <c r="E253" s="7">
        <v>0.21507277921371243</v>
      </c>
    </row>
    <row r="254" spans="1:5">
      <c r="A254" s="3" t="s">
        <v>71</v>
      </c>
      <c r="B254" s="7">
        <v>0.22035921926910298</v>
      </c>
      <c r="C254" s="7">
        <v>0.22002355712603061</v>
      </c>
      <c r="D254" s="7">
        <v>0.29123892870349177</v>
      </c>
      <c r="E254" s="7">
        <v>0.21507277921371243</v>
      </c>
    </row>
    <row r="255" spans="1:5">
      <c r="A255" s="3" t="s">
        <v>72</v>
      </c>
      <c r="B255" s="7">
        <v>0.41725183530162785</v>
      </c>
      <c r="C255" s="7">
        <v>0.19104991394148021</v>
      </c>
      <c r="D255" s="7">
        <v>0.29123892870349177</v>
      </c>
      <c r="E255" s="7">
        <v>0.21507277921371243</v>
      </c>
    </row>
    <row r="256" spans="1:5">
      <c r="A256" s="3" t="s">
        <v>73</v>
      </c>
      <c r="B256" s="7">
        <v>0.17470472440944881</v>
      </c>
      <c r="C256" s="7">
        <v>0.17859154929577464</v>
      </c>
      <c r="D256" s="7">
        <v>0.29123892870349177</v>
      </c>
      <c r="E256" s="7">
        <v>0.21507277921371243</v>
      </c>
    </row>
    <row r="257" spans="1:5">
      <c r="A257" s="3" t="s">
        <v>74</v>
      </c>
      <c r="B257" s="7">
        <v>0.333674630261661</v>
      </c>
      <c r="C257" s="7">
        <v>0.21513808387316741</v>
      </c>
      <c r="D257" s="7">
        <v>0.29123892870349177</v>
      </c>
      <c r="E257" s="7">
        <v>0.21507277921371243</v>
      </c>
    </row>
    <row r="258" spans="1:5">
      <c r="A258" s="3" t="s">
        <v>75</v>
      </c>
      <c r="B258" s="7">
        <v>0.4956521739130435</v>
      </c>
      <c r="C258" s="7">
        <v>0.20857699805068225</v>
      </c>
      <c r="D258" s="7">
        <v>0.29123892870349177</v>
      </c>
      <c r="E258" s="7">
        <v>0.21507277921371243</v>
      </c>
    </row>
    <row r="265" spans="1:5">
      <c r="A265" t="s">
        <v>499</v>
      </c>
    </row>
    <row r="268" spans="1:5">
      <c r="A268" t="s">
        <v>500</v>
      </c>
    </row>
    <row r="269" spans="1:5">
      <c r="A269" s="9">
        <v>4141</v>
      </c>
    </row>
    <row r="273" spans="1:3">
      <c r="A273" t="s">
        <v>498</v>
      </c>
    </row>
    <row r="277" spans="1:3">
      <c r="A277" s="1" t="s">
        <v>177</v>
      </c>
      <c r="B277" s="1" t="s">
        <v>178</v>
      </c>
      <c r="C277" t="s">
        <v>437</v>
      </c>
    </row>
    <row r="278" spans="1:3">
      <c r="A278">
        <v>16</v>
      </c>
      <c r="B278" t="s">
        <v>212</v>
      </c>
      <c r="C278" s="2">
        <v>804</v>
      </c>
    </row>
    <row r="279" spans="1:3">
      <c r="A279">
        <v>17</v>
      </c>
      <c r="B279" t="s">
        <v>280</v>
      </c>
      <c r="C279" s="2">
        <v>58</v>
      </c>
    </row>
    <row r="280" spans="1:3">
      <c r="A280">
        <v>18</v>
      </c>
      <c r="B280" t="s">
        <v>351</v>
      </c>
      <c r="C280" s="2">
        <v>259</v>
      </c>
    </row>
    <row r="281" spans="1:3">
      <c r="A281">
        <v>19</v>
      </c>
      <c r="B281" t="s">
        <v>352</v>
      </c>
      <c r="C281" s="2">
        <v>59</v>
      </c>
    </row>
    <row r="282" spans="1:3">
      <c r="A282">
        <v>20</v>
      </c>
      <c r="B282" t="s">
        <v>353</v>
      </c>
      <c r="C282" s="2">
        <v>768</v>
      </c>
    </row>
    <row r="283" spans="1:3">
      <c r="A283">
        <v>21</v>
      </c>
      <c r="B283" t="s">
        <v>354</v>
      </c>
      <c r="C283" s="2">
        <v>433</v>
      </c>
    </row>
    <row r="284" spans="1:3">
      <c r="A284">
        <v>22</v>
      </c>
      <c r="B284" t="s">
        <v>650</v>
      </c>
      <c r="C284" s="2">
        <v>154</v>
      </c>
    </row>
    <row r="285" spans="1:3">
      <c r="A285">
        <v>23</v>
      </c>
      <c r="B285" t="s">
        <v>651</v>
      </c>
      <c r="C285" s="2">
        <v>262</v>
      </c>
    </row>
    <row r="286" spans="1:3">
      <c r="A286">
        <v>24</v>
      </c>
      <c r="B286" t="s">
        <v>355</v>
      </c>
      <c r="C286" s="2">
        <v>550</v>
      </c>
    </row>
    <row r="287" spans="1:3">
      <c r="A287">
        <v>25</v>
      </c>
      <c r="B287" t="s">
        <v>225</v>
      </c>
      <c r="C287" s="2">
        <v>212</v>
      </c>
    </row>
    <row r="288" spans="1:3">
      <c r="A288">
        <v>26</v>
      </c>
      <c r="B288" t="s">
        <v>356</v>
      </c>
      <c r="C288" s="2">
        <v>422</v>
      </c>
    </row>
    <row r="289" spans="1:3">
      <c r="A289">
        <v>27</v>
      </c>
      <c r="B289" t="s">
        <v>376</v>
      </c>
      <c r="C289" s="2">
        <v>108</v>
      </c>
    </row>
    <row r="290" spans="1:3">
      <c r="A290">
        <v>28</v>
      </c>
      <c r="B290" t="s">
        <v>546</v>
      </c>
      <c r="C290" s="2">
        <v>52</v>
      </c>
    </row>
    <row r="339" spans="1:3">
      <c r="A339" t="s">
        <v>502</v>
      </c>
    </row>
    <row r="341" spans="1:3">
      <c r="A341" s="1" t="s">
        <v>474</v>
      </c>
      <c r="B341" t="s" vm="6">
        <v>693</v>
      </c>
    </row>
    <row r="343" spans="1:3">
      <c r="A343" s="1" t="s">
        <v>25</v>
      </c>
      <c r="B343" t="s">
        <v>501</v>
      </c>
      <c r="C343" t="s">
        <v>548</v>
      </c>
    </row>
    <row r="344" spans="1:3">
      <c r="A344" s="3" t="s">
        <v>56</v>
      </c>
      <c r="B344" s="12">
        <v>0.61013702666863123</v>
      </c>
      <c r="C344" s="7">
        <v>0.51839999999999997</v>
      </c>
    </row>
    <row r="345" spans="1:3">
      <c r="A345" s="3" t="s">
        <v>57</v>
      </c>
      <c r="B345" s="12">
        <v>0.25108514190317194</v>
      </c>
      <c r="C345" s="7">
        <v>0.51839999999999997</v>
      </c>
    </row>
    <row r="346" spans="1:3">
      <c r="A346" s="3" t="s">
        <v>58</v>
      </c>
      <c r="B346" s="12">
        <v>0.38927220120186956</v>
      </c>
      <c r="C346" s="7">
        <v>0.51839999999999997</v>
      </c>
    </row>
    <row r="347" spans="1:3">
      <c r="A347" s="3" t="s">
        <v>59</v>
      </c>
      <c r="B347" s="12">
        <v>0.51530153015301527</v>
      </c>
      <c r="C347" s="7">
        <v>0.51839999999999997</v>
      </c>
    </row>
    <row r="348" spans="1:3">
      <c r="A348" s="3" t="s">
        <v>60</v>
      </c>
      <c r="B348" s="12">
        <v>0.39017125837676842</v>
      </c>
      <c r="C348" s="7">
        <v>0.51839999999999997</v>
      </c>
    </row>
    <row r="349" spans="1:3">
      <c r="A349" s="3" t="s">
        <v>61</v>
      </c>
      <c r="B349" s="12">
        <v>0.67132138390996243</v>
      </c>
      <c r="C349" s="7">
        <v>0.51839999999999997</v>
      </c>
    </row>
    <row r="350" spans="1:3">
      <c r="A350" s="3" t="s">
        <v>62</v>
      </c>
      <c r="B350" s="12">
        <v>0.50470321115796302</v>
      </c>
      <c r="C350" s="7">
        <v>0.51839999999999997</v>
      </c>
    </row>
    <row r="351" spans="1:3">
      <c r="A351" s="3" t="s">
        <v>63</v>
      </c>
      <c r="B351" s="12">
        <v>0.41487381050889532</v>
      </c>
      <c r="C351" s="7">
        <v>0.51839999999999997</v>
      </c>
    </row>
    <row r="352" spans="1:3">
      <c r="A352" s="3" t="s">
        <v>64</v>
      </c>
      <c r="B352" s="12">
        <v>0.62086827824370994</v>
      </c>
      <c r="C352" s="7">
        <v>0.51839999999999997</v>
      </c>
    </row>
    <row r="353" spans="1:3">
      <c r="A353" s="3" t="s">
        <v>65</v>
      </c>
      <c r="B353" s="12">
        <v>0.60210210210210213</v>
      </c>
      <c r="C353" s="7">
        <v>0.51839999999999997</v>
      </c>
    </row>
    <row r="354" spans="1:3">
      <c r="A354" s="3" t="s">
        <v>66</v>
      </c>
      <c r="B354" s="12">
        <v>0.70621019108280259</v>
      </c>
      <c r="C354" s="7">
        <v>0.51839999999999997</v>
      </c>
    </row>
    <row r="355" spans="1:3">
      <c r="A355" s="3" t="s">
        <v>67</v>
      </c>
      <c r="B355" s="12">
        <v>0.46132774734128262</v>
      </c>
      <c r="C355" s="7">
        <v>0.51839999999999997</v>
      </c>
    </row>
    <row r="356" spans="1:3">
      <c r="A356" s="3" t="s">
        <v>68</v>
      </c>
      <c r="B356" s="12">
        <v>0.27007648183556404</v>
      </c>
      <c r="C356" s="7">
        <v>0.51839999999999997</v>
      </c>
    </row>
    <row r="357" spans="1:3">
      <c r="A357" s="3" t="s">
        <v>69</v>
      </c>
      <c r="B357" s="12">
        <v>0.27358490566037735</v>
      </c>
      <c r="C357" s="7">
        <v>0.51839999999999997</v>
      </c>
    </row>
    <row r="358" spans="1:3">
      <c r="A358" s="3" t="s">
        <v>70</v>
      </c>
      <c r="B358" s="12">
        <v>0.29755820556501988</v>
      </c>
      <c r="C358" s="7">
        <v>0.51839999999999997</v>
      </c>
    </row>
    <row r="359" spans="1:3">
      <c r="A359" s="3" t="s">
        <v>71</v>
      </c>
      <c r="B359" s="12">
        <v>0.3650506933923785</v>
      </c>
      <c r="C359" s="7">
        <v>0.51839999999999997</v>
      </c>
    </row>
    <row r="360" spans="1:3">
      <c r="A360" s="3" t="s">
        <v>72</v>
      </c>
      <c r="B360" s="12">
        <v>0.53853771249381088</v>
      </c>
      <c r="C360" s="7">
        <v>0.51839999999999997</v>
      </c>
    </row>
    <row r="361" spans="1:3">
      <c r="A361" s="3" t="s">
        <v>73</v>
      </c>
      <c r="B361" s="12">
        <v>0.54636118598382755</v>
      </c>
      <c r="C361" s="7">
        <v>0.51839999999999997</v>
      </c>
    </row>
    <row r="362" spans="1:3">
      <c r="A362" s="3" t="s">
        <v>74</v>
      </c>
      <c r="B362" s="12">
        <v>0.41487839771101576</v>
      </c>
      <c r="C362" s="7">
        <v>0.51839999999999997</v>
      </c>
    </row>
    <row r="363" spans="1:3">
      <c r="A363" s="3" t="s">
        <v>75</v>
      </c>
      <c r="B363" s="12">
        <v>0.71317073170731704</v>
      </c>
      <c r="C363" s="7">
        <v>0.51839999999999997</v>
      </c>
    </row>
    <row r="364" spans="1:3">
      <c r="A364" s="3" t="s">
        <v>23</v>
      </c>
      <c r="B364" s="12">
        <v>0.46518489561518628</v>
      </c>
      <c r="C364" s="7">
        <v>10.367999999999997</v>
      </c>
    </row>
  </sheetData>
  <sheetProtection pivotTables="0"/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204F-61B7-401F-9304-58AFB13A2C30}">
  <sheetPr codeName="Sheet5">
    <tabColor theme="9" tint="0.59999389629810485"/>
  </sheetPr>
  <dimension ref="A1:F27"/>
  <sheetViews>
    <sheetView topLeftCell="A17" workbookViewId="0">
      <selection activeCell="C17" sqref="C17"/>
    </sheetView>
  </sheetViews>
  <sheetFormatPr defaultRowHeight="13.5"/>
  <cols>
    <col min="1" max="1" width="8" style="18" bestFit="1" customWidth="1"/>
    <col min="2" max="2" width="45" style="18" bestFit="1" customWidth="1"/>
    <col min="3" max="3" width="38.25" style="18" bestFit="1" customWidth="1"/>
    <col min="4" max="4" width="12.75" style="18" bestFit="1" customWidth="1"/>
    <col min="5" max="5" width="17" style="18" bestFit="1" customWidth="1"/>
    <col min="6" max="6" width="78" style="72" customWidth="1"/>
    <col min="7" max="16384" width="9" style="18"/>
  </cols>
  <sheetData>
    <row r="1" spans="1:6">
      <c r="A1" s="18" t="s">
        <v>167</v>
      </c>
      <c r="B1" s="18" t="s">
        <v>168</v>
      </c>
      <c r="C1" s="18" t="s">
        <v>169</v>
      </c>
      <c r="D1" s="18" t="s">
        <v>170</v>
      </c>
      <c r="E1" s="18" t="s">
        <v>171</v>
      </c>
      <c r="F1" s="72" t="s">
        <v>511</v>
      </c>
    </row>
    <row r="2" spans="1:6" ht="40.5">
      <c r="A2" s="18">
        <v>1</v>
      </c>
      <c r="B2" s="19" t="s">
        <v>560</v>
      </c>
      <c r="C2" s="19" t="s">
        <v>561</v>
      </c>
      <c r="D2" s="19" t="s">
        <v>562</v>
      </c>
      <c r="E2" s="18">
        <v>1</v>
      </c>
      <c r="F2" s="20" t="s">
        <v>512</v>
      </c>
    </row>
    <row r="3" spans="1:6" ht="14.25" customHeight="1">
      <c r="A3" s="18">
        <v>2</v>
      </c>
      <c r="B3" s="19" t="s">
        <v>563</v>
      </c>
      <c r="C3" s="19" t="s">
        <v>564</v>
      </c>
      <c r="D3" s="19" t="s">
        <v>565</v>
      </c>
      <c r="E3" s="18">
        <v>1</v>
      </c>
      <c r="F3" s="20" t="s">
        <v>513</v>
      </c>
    </row>
    <row r="4" spans="1:6" ht="40.5">
      <c r="A4" s="18">
        <v>3</v>
      </c>
      <c r="B4" s="19" t="s">
        <v>566</v>
      </c>
      <c r="C4" s="19" t="s">
        <v>567</v>
      </c>
      <c r="D4" s="19" t="s">
        <v>568</v>
      </c>
      <c r="E4" s="18">
        <v>1</v>
      </c>
      <c r="F4" s="20" t="s">
        <v>531</v>
      </c>
    </row>
    <row r="5" spans="1:6">
      <c r="A5" s="18">
        <v>4</v>
      </c>
      <c r="B5" s="19" t="s">
        <v>569</v>
      </c>
      <c r="C5" s="19" t="s">
        <v>570</v>
      </c>
      <c r="D5" s="19" t="s">
        <v>571</v>
      </c>
      <c r="E5" s="18">
        <v>1</v>
      </c>
      <c r="F5" s="20" t="s">
        <v>514</v>
      </c>
    </row>
    <row r="6" spans="1:6" ht="27">
      <c r="A6" s="18">
        <v>5</v>
      </c>
      <c r="B6" s="19" t="s">
        <v>679</v>
      </c>
      <c r="C6" s="19" t="s">
        <v>680</v>
      </c>
      <c r="D6" s="19" t="s">
        <v>572</v>
      </c>
      <c r="E6" s="18">
        <v>1</v>
      </c>
      <c r="F6" s="20" t="s">
        <v>539</v>
      </c>
    </row>
    <row r="7" spans="1:6" ht="27">
      <c r="A7" s="18">
        <v>6</v>
      </c>
      <c r="B7" s="19" t="s">
        <v>573</v>
      </c>
      <c r="C7" s="19" t="s">
        <v>574</v>
      </c>
      <c r="D7" s="19" t="s">
        <v>575</v>
      </c>
      <c r="E7" s="18">
        <v>2</v>
      </c>
      <c r="F7" s="20" t="s">
        <v>515</v>
      </c>
    </row>
    <row r="8" spans="1:6">
      <c r="A8" s="18">
        <v>7</v>
      </c>
      <c r="B8" s="19" t="s">
        <v>576</v>
      </c>
      <c r="C8" s="19" t="s">
        <v>577</v>
      </c>
      <c r="D8" s="19" t="s">
        <v>578</v>
      </c>
      <c r="E8" s="18">
        <v>2</v>
      </c>
      <c r="F8" s="20" t="s">
        <v>516</v>
      </c>
    </row>
    <row r="9" spans="1:6" ht="40.5">
      <c r="A9" s="18">
        <v>8</v>
      </c>
      <c r="B9" s="19" t="s">
        <v>579</v>
      </c>
      <c r="C9" s="19" t="s">
        <v>580</v>
      </c>
      <c r="D9" s="19" t="s">
        <v>581</v>
      </c>
      <c r="E9" s="18">
        <v>2</v>
      </c>
      <c r="F9" s="20" t="s">
        <v>532</v>
      </c>
    </row>
    <row r="10" spans="1:6" ht="27">
      <c r="A10" s="18">
        <v>9</v>
      </c>
      <c r="B10" s="19" t="s">
        <v>582</v>
      </c>
      <c r="C10" s="19" t="s">
        <v>583</v>
      </c>
      <c r="D10" s="19" t="s">
        <v>584</v>
      </c>
      <c r="E10" s="18">
        <v>2</v>
      </c>
      <c r="F10" s="20" t="s">
        <v>585</v>
      </c>
    </row>
    <row r="11" spans="1:6" ht="27">
      <c r="A11" s="18">
        <v>10</v>
      </c>
      <c r="B11" s="19" t="s">
        <v>586</v>
      </c>
      <c r="C11" s="19" t="s">
        <v>587</v>
      </c>
      <c r="D11" s="19" t="s">
        <v>65</v>
      </c>
      <c r="E11" s="18">
        <v>3</v>
      </c>
      <c r="F11" s="20" t="s">
        <v>588</v>
      </c>
    </row>
    <row r="12" spans="1:6" ht="40.5">
      <c r="A12" s="18">
        <v>11</v>
      </c>
      <c r="B12" s="19" t="s">
        <v>589</v>
      </c>
      <c r="C12" s="19" t="s">
        <v>590</v>
      </c>
      <c r="D12" s="19" t="s">
        <v>591</v>
      </c>
      <c r="E12" s="18">
        <v>3</v>
      </c>
      <c r="F12" s="20" t="s">
        <v>533</v>
      </c>
    </row>
    <row r="13" spans="1:6" ht="54">
      <c r="A13" s="18">
        <v>12</v>
      </c>
      <c r="B13" s="19" t="s">
        <v>592</v>
      </c>
      <c r="C13" s="19" t="s">
        <v>593</v>
      </c>
      <c r="D13" s="19" t="s">
        <v>594</v>
      </c>
      <c r="E13" s="18">
        <v>3</v>
      </c>
      <c r="F13" s="20" t="s">
        <v>534</v>
      </c>
    </row>
    <row r="14" spans="1:6" ht="27">
      <c r="A14" s="18">
        <v>13</v>
      </c>
      <c r="B14" s="19" t="s">
        <v>595</v>
      </c>
      <c r="C14" s="19" t="s">
        <v>596</v>
      </c>
      <c r="D14" s="19" t="s">
        <v>597</v>
      </c>
      <c r="E14" s="18">
        <v>4</v>
      </c>
      <c r="F14" s="20" t="s">
        <v>535</v>
      </c>
    </row>
    <row r="15" spans="1:6" ht="27">
      <c r="A15" s="18">
        <v>14</v>
      </c>
      <c r="B15" s="19" t="s">
        <v>598</v>
      </c>
      <c r="C15" s="19" t="s">
        <v>599</v>
      </c>
      <c r="D15" s="19" t="s">
        <v>600</v>
      </c>
      <c r="E15" s="18">
        <v>4</v>
      </c>
      <c r="F15" s="20" t="s">
        <v>536</v>
      </c>
    </row>
    <row r="16" spans="1:6" ht="27">
      <c r="A16" s="18">
        <v>15</v>
      </c>
      <c r="B16" s="19" t="s">
        <v>601</v>
      </c>
      <c r="C16" s="19" t="s">
        <v>602</v>
      </c>
      <c r="D16" s="19" t="s">
        <v>603</v>
      </c>
      <c r="E16" s="18">
        <v>4</v>
      </c>
      <c r="F16" s="20" t="s">
        <v>518</v>
      </c>
    </row>
    <row r="17" spans="1:6" ht="270">
      <c r="A17" s="18">
        <v>16</v>
      </c>
      <c r="B17" s="19" t="s">
        <v>604</v>
      </c>
      <c r="C17" s="19" t="s">
        <v>605</v>
      </c>
      <c r="D17" s="19" t="s">
        <v>606</v>
      </c>
      <c r="E17" s="18">
        <v>5</v>
      </c>
      <c r="F17" s="20" t="s">
        <v>607</v>
      </c>
    </row>
    <row r="18" spans="1:6" ht="27">
      <c r="A18" s="18">
        <v>17</v>
      </c>
      <c r="B18" s="19" t="s">
        <v>608</v>
      </c>
      <c r="C18" s="19" t="s">
        <v>609</v>
      </c>
      <c r="D18" s="19" t="s">
        <v>610</v>
      </c>
      <c r="E18" s="18">
        <v>6</v>
      </c>
      <c r="F18" s="20" t="s">
        <v>517</v>
      </c>
    </row>
    <row r="19" spans="1:6" ht="27">
      <c r="A19" s="18">
        <v>18</v>
      </c>
      <c r="B19" s="19" t="s">
        <v>681</v>
      </c>
      <c r="C19" s="19" t="s">
        <v>682</v>
      </c>
      <c r="D19" s="19" t="s">
        <v>611</v>
      </c>
      <c r="E19" s="18">
        <v>6</v>
      </c>
      <c r="F19" s="20" t="s">
        <v>612</v>
      </c>
    </row>
    <row r="20" spans="1:6" ht="40.5">
      <c r="A20" s="18">
        <v>19</v>
      </c>
      <c r="B20" s="19" t="s">
        <v>613</v>
      </c>
      <c r="C20" s="19" t="s">
        <v>614</v>
      </c>
      <c r="D20" s="19" t="s">
        <v>74</v>
      </c>
      <c r="E20" s="18">
        <v>6</v>
      </c>
      <c r="F20" s="20" t="s">
        <v>537</v>
      </c>
    </row>
    <row r="21" spans="1:6" ht="27">
      <c r="A21" s="18">
        <v>20</v>
      </c>
      <c r="B21" s="19" t="s">
        <v>615</v>
      </c>
      <c r="C21" s="19" t="s">
        <v>616</v>
      </c>
      <c r="D21" s="19" t="s">
        <v>617</v>
      </c>
      <c r="E21" s="18">
        <v>7</v>
      </c>
      <c r="F21" s="20" t="s">
        <v>538</v>
      </c>
    </row>
    <row r="22" spans="1:6">
      <c r="B22" s="19"/>
      <c r="C22" s="19"/>
      <c r="D22" s="19"/>
      <c r="F22" s="20"/>
    </row>
    <row r="23" spans="1:6">
      <c r="B23" s="19"/>
      <c r="C23" s="19"/>
      <c r="D23" s="19"/>
      <c r="F23" s="20"/>
    </row>
    <row r="24" spans="1:6">
      <c r="B24" s="19"/>
      <c r="C24" s="19"/>
      <c r="D24" s="19"/>
      <c r="F24" s="20"/>
    </row>
    <row r="25" spans="1:6">
      <c r="B25" s="19"/>
      <c r="C25" s="19"/>
      <c r="D25" s="19"/>
      <c r="F25" s="20"/>
    </row>
    <row r="26" spans="1:6">
      <c r="B26" s="19"/>
      <c r="C26" s="19"/>
      <c r="D26" s="19"/>
      <c r="F26" s="20"/>
    </row>
    <row r="27" spans="1:6">
      <c r="B27" s="19"/>
      <c r="C27" s="19"/>
      <c r="D27" s="19"/>
      <c r="F27" s="20"/>
    </row>
  </sheetData>
  <sheetProtection sheet="1" objects="1" scenarios="1"/>
  <phoneticPr fontId="3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C9ADA-9ED8-4D82-9F61-9FC9B612C152}">
  <sheetPr codeName="Sheet7">
    <tabColor theme="9" tint="0.59999389629810485"/>
  </sheetPr>
  <dimension ref="A1:G321"/>
  <sheetViews>
    <sheetView topLeftCell="A301" workbookViewId="0">
      <selection activeCell="E307" sqref="E307"/>
    </sheetView>
  </sheetViews>
  <sheetFormatPr defaultRowHeight="13.5"/>
  <cols>
    <col min="2" max="2" width="11.375" customWidth="1"/>
    <col min="3" max="3" width="40" customWidth="1"/>
    <col min="4" max="4" width="13.5" customWidth="1"/>
    <col min="5" max="5" width="11.25" customWidth="1"/>
    <col min="7" max="7" width="22.75" customWidth="1"/>
    <col min="8" max="8" width="24.75" customWidth="1"/>
  </cols>
  <sheetData>
    <row r="1" spans="1:7">
      <c r="A1" s="16" t="s">
        <v>474</v>
      </c>
      <c r="B1" s="16" t="s">
        <v>475</v>
      </c>
      <c r="C1" s="16" t="s">
        <v>505</v>
      </c>
      <c r="D1" s="16" t="s">
        <v>506</v>
      </c>
      <c r="E1" s="16" t="s">
        <v>476</v>
      </c>
      <c r="F1" s="16" t="s">
        <v>507</v>
      </c>
      <c r="G1" s="16" t="s">
        <v>440</v>
      </c>
    </row>
    <row r="2" spans="1:7">
      <c r="A2" s="16">
        <v>2020</v>
      </c>
      <c r="B2" s="16">
        <v>1</v>
      </c>
      <c r="C2" s="16">
        <v>0</v>
      </c>
      <c r="D2" s="16" t="s">
        <v>508</v>
      </c>
      <c r="E2" s="16">
        <v>1692</v>
      </c>
      <c r="F2" s="16">
        <v>0</v>
      </c>
      <c r="G2" s="16" t="s">
        <v>560</v>
      </c>
    </row>
    <row r="3" spans="1:7">
      <c r="A3" s="16">
        <v>2020</v>
      </c>
      <c r="B3" s="16">
        <v>1</v>
      </c>
      <c r="C3" s="16">
        <v>1</v>
      </c>
      <c r="D3" s="16" t="s">
        <v>509</v>
      </c>
      <c r="E3" s="16">
        <v>8445</v>
      </c>
      <c r="F3" s="16">
        <v>0</v>
      </c>
      <c r="G3" s="16" t="s">
        <v>560</v>
      </c>
    </row>
    <row r="4" spans="1:7">
      <c r="A4" s="16">
        <v>2020</v>
      </c>
      <c r="B4" s="16">
        <v>1</v>
      </c>
      <c r="C4" s="16">
        <v>2</v>
      </c>
      <c r="D4" s="16" t="s">
        <v>28</v>
      </c>
      <c r="E4" s="16">
        <v>4172</v>
      </c>
      <c r="F4" s="16">
        <v>0</v>
      </c>
      <c r="G4" s="16" t="s">
        <v>560</v>
      </c>
    </row>
    <row r="5" spans="1:7">
      <c r="A5" s="16">
        <v>2020</v>
      </c>
      <c r="B5" s="16">
        <v>2</v>
      </c>
      <c r="C5" s="16">
        <v>0</v>
      </c>
      <c r="D5" s="16" t="s">
        <v>508</v>
      </c>
      <c r="E5" s="16">
        <v>774</v>
      </c>
      <c r="F5" s="16">
        <v>0</v>
      </c>
      <c r="G5" s="16" t="s">
        <v>563</v>
      </c>
    </row>
    <row r="6" spans="1:7">
      <c r="A6" s="16">
        <v>2020</v>
      </c>
      <c r="B6" s="16">
        <v>2</v>
      </c>
      <c r="C6" s="16">
        <v>1</v>
      </c>
      <c r="D6" s="16" t="s">
        <v>509</v>
      </c>
      <c r="E6" s="16">
        <v>3900</v>
      </c>
      <c r="F6" s="16">
        <v>0</v>
      </c>
      <c r="G6" s="16" t="s">
        <v>563</v>
      </c>
    </row>
    <row r="7" spans="1:7">
      <c r="A7" s="16">
        <v>2020</v>
      </c>
      <c r="B7" s="16">
        <v>2</v>
      </c>
      <c r="C7" s="16">
        <v>2</v>
      </c>
      <c r="D7" s="16" t="s">
        <v>28</v>
      </c>
      <c r="E7" s="16">
        <v>1688</v>
      </c>
      <c r="F7" s="16">
        <v>0</v>
      </c>
      <c r="G7" s="16" t="s">
        <v>563</v>
      </c>
    </row>
    <row r="8" spans="1:7">
      <c r="A8" s="16">
        <v>2020</v>
      </c>
      <c r="B8" s="16">
        <v>3</v>
      </c>
      <c r="C8" s="16">
        <v>0</v>
      </c>
      <c r="D8" s="16" t="s">
        <v>508</v>
      </c>
      <c r="E8" s="16">
        <v>922</v>
      </c>
      <c r="F8" s="16">
        <v>0</v>
      </c>
      <c r="G8" s="16" t="s">
        <v>566</v>
      </c>
    </row>
    <row r="9" spans="1:7">
      <c r="A9" s="16">
        <v>2020</v>
      </c>
      <c r="B9" s="16">
        <v>3</v>
      </c>
      <c r="C9" s="16">
        <v>1</v>
      </c>
      <c r="D9" s="16" t="s">
        <v>509</v>
      </c>
      <c r="E9" s="16">
        <v>5217</v>
      </c>
      <c r="F9" s="16">
        <v>0</v>
      </c>
      <c r="G9" s="16" t="s">
        <v>566</v>
      </c>
    </row>
    <row r="10" spans="1:7">
      <c r="A10" s="16">
        <v>2020</v>
      </c>
      <c r="B10" s="16">
        <v>3</v>
      </c>
      <c r="C10" s="16">
        <v>2</v>
      </c>
      <c r="D10" s="16" t="s">
        <v>28</v>
      </c>
      <c r="E10" s="16">
        <v>2370</v>
      </c>
      <c r="F10" s="16">
        <v>0</v>
      </c>
      <c r="G10" s="16" t="s">
        <v>566</v>
      </c>
    </row>
    <row r="11" spans="1:7">
      <c r="A11" s="16">
        <v>2020</v>
      </c>
      <c r="B11" s="16">
        <v>4</v>
      </c>
      <c r="C11" s="16">
        <v>0</v>
      </c>
      <c r="D11" s="16" t="s">
        <v>508</v>
      </c>
      <c r="E11" s="16">
        <v>444</v>
      </c>
      <c r="F11" s="16">
        <v>0</v>
      </c>
      <c r="G11" s="16" t="s">
        <v>569</v>
      </c>
    </row>
    <row r="12" spans="1:7">
      <c r="A12" s="16">
        <v>2020</v>
      </c>
      <c r="B12" s="16">
        <v>4</v>
      </c>
      <c r="C12" s="16">
        <v>1</v>
      </c>
      <c r="D12" s="16" t="s">
        <v>509</v>
      </c>
      <c r="E12" s="16">
        <v>2572</v>
      </c>
      <c r="F12" s="16">
        <v>0</v>
      </c>
      <c r="G12" s="16" t="s">
        <v>569</v>
      </c>
    </row>
    <row r="13" spans="1:7">
      <c r="A13" s="16">
        <v>2020</v>
      </c>
      <c r="B13" s="16">
        <v>4</v>
      </c>
      <c r="C13" s="16">
        <v>2</v>
      </c>
      <c r="D13" s="16" t="s">
        <v>28</v>
      </c>
      <c r="E13" s="16">
        <v>1748</v>
      </c>
      <c r="F13" s="16">
        <v>0</v>
      </c>
      <c r="G13" s="16" t="s">
        <v>569</v>
      </c>
    </row>
    <row r="14" spans="1:7">
      <c r="A14" s="16">
        <v>2020</v>
      </c>
      <c r="B14" s="16">
        <v>5</v>
      </c>
      <c r="C14" s="16">
        <v>0</v>
      </c>
      <c r="D14" s="16" t="s">
        <v>508</v>
      </c>
      <c r="E14" s="16">
        <v>894</v>
      </c>
      <c r="F14" s="16">
        <v>0</v>
      </c>
      <c r="G14" s="16" t="s">
        <v>679</v>
      </c>
    </row>
    <row r="15" spans="1:7">
      <c r="A15" s="16">
        <v>2020</v>
      </c>
      <c r="B15" s="16">
        <v>5</v>
      </c>
      <c r="C15" s="16">
        <v>1</v>
      </c>
      <c r="D15" s="16" t="s">
        <v>509</v>
      </c>
      <c r="E15" s="16">
        <v>4495</v>
      </c>
      <c r="F15" s="16">
        <v>0</v>
      </c>
      <c r="G15" s="16" t="s">
        <v>679</v>
      </c>
    </row>
    <row r="16" spans="1:7">
      <c r="A16" s="16">
        <v>2020</v>
      </c>
      <c r="B16" s="16">
        <v>5</v>
      </c>
      <c r="C16" s="16">
        <v>2</v>
      </c>
      <c r="D16" s="16" t="s">
        <v>28</v>
      </c>
      <c r="E16" s="16">
        <v>2567</v>
      </c>
      <c r="F16" s="16">
        <v>0</v>
      </c>
      <c r="G16" s="16" t="s">
        <v>679</v>
      </c>
    </row>
    <row r="17" spans="1:7">
      <c r="A17" s="16">
        <v>2020</v>
      </c>
      <c r="B17" s="16">
        <v>6</v>
      </c>
      <c r="C17" s="16">
        <v>0</v>
      </c>
      <c r="D17" s="16" t="s">
        <v>508</v>
      </c>
      <c r="E17" s="16">
        <v>1657</v>
      </c>
      <c r="F17" s="16">
        <v>0</v>
      </c>
      <c r="G17" s="16" t="s">
        <v>573</v>
      </c>
    </row>
    <row r="18" spans="1:7">
      <c r="A18" s="16">
        <v>2020</v>
      </c>
      <c r="B18" s="16">
        <v>6</v>
      </c>
      <c r="C18" s="16">
        <v>1</v>
      </c>
      <c r="D18" s="16" t="s">
        <v>509</v>
      </c>
      <c r="E18" s="16">
        <v>6285</v>
      </c>
      <c r="F18" s="16">
        <v>0</v>
      </c>
      <c r="G18" s="16" t="s">
        <v>573</v>
      </c>
    </row>
    <row r="19" spans="1:7">
      <c r="A19" s="16">
        <v>2020</v>
      </c>
      <c r="B19" s="16">
        <v>6</v>
      </c>
      <c r="C19" s="16">
        <v>2</v>
      </c>
      <c r="D19" s="16" t="s">
        <v>28</v>
      </c>
      <c r="E19" s="16">
        <v>3246</v>
      </c>
      <c r="F19" s="16">
        <v>0</v>
      </c>
      <c r="G19" s="16" t="s">
        <v>573</v>
      </c>
    </row>
    <row r="20" spans="1:7">
      <c r="A20" s="16">
        <v>2020</v>
      </c>
      <c r="B20" s="16">
        <v>7</v>
      </c>
      <c r="C20" s="16">
        <v>0</v>
      </c>
      <c r="D20" s="16" t="s">
        <v>508</v>
      </c>
      <c r="E20" s="16">
        <v>901</v>
      </c>
      <c r="F20" s="16">
        <v>0</v>
      </c>
      <c r="G20" s="16" t="s">
        <v>576</v>
      </c>
    </row>
    <row r="21" spans="1:7">
      <c r="A21" s="16">
        <v>2020</v>
      </c>
      <c r="B21" s="16">
        <v>7</v>
      </c>
      <c r="C21" s="16">
        <v>1</v>
      </c>
      <c r="D21" s="16" t="s">
        <v>509</v>
      </c>
      <c r="E21" s="16">
        <v>3764</v>
      </c>
      <c r="F21" s="16">
        <v>0</v>
      </c>
      <c r="G21" s="16" t="s">
        <v>576</v>
      </c>
    </row>
    <row r="22" spans="1:7">
      <c r="A22" s="16">
        <v>2020</v>
      </c>
      <c r="B22" s="16">
        <v>7</v>
      </c>
      <c r="C22" s="16">
        <v>2</v>
      </c>
      <c r="D22" s="16" t="s">
        <v>28</v>
      </c>
      <c r="E22" s="16">
        <v>1723</v>
      </c>
      <c r="F22" s="16">
        <v>0</v>
      </c>
      <c r="G22" s="16" t="s">
        <v>576</v>
      </c>
    </row>
    <row r="23" spans="1:7">
      <c r="A23" s="16">
        <v>2020</v>
      </c>
      <c r="B23" s="16">
        <v>8</v>
      </c>
      <c r="C23" s="16">
        <v>0</v>
      </c>
      <c r="D23" s="16" t="s">
        <v>508</v>
      </c>
      <c r="E23" s="16">
        <v>2924</v>
      </c>
      <c r="F23" s="16">
        <v>0</v>
      </c>
      <c r="G23" s="16" t="s">
        <v>579</v>
      </c>
    </row>
    <row r="24" spans="1:7">
      <c r="A24" s="16">
        <v>2020</v>
      </c>
      <c r="B24" s="16">
        <v>8</v>
      </c>
      <c r="C24" s="16">
        <v>1</v>
      </c>
      <c r="D24" s="16" t="s">
        <v>509</v>
      </c>
      <c r="E24" s="16">
        <v>12888</v>
      </c>
      <c r="F24" s="16">
        <v>0</v>
      </c>
      <c r="G24" s="16" t="s">
        <v>579</v>
      </c>
    </row>
    <row r="25" spans="1:7">
      <c r="A25" s="16">
        <v>2020</v>
      </c>
      <c r="B25" s="16">
        <v>8</v>
      </c>
      <c r="C25" s="16">
        <v>2</v>
      </c>
      <c r="D25" s="16" t="s">
        <v>28</v>
      </c>
      <c r="E25" s="16">
        <v>5543</v>
      </c>
      <c r="F25" s="16">
        <v>0</v>
      </c>
      <c r="G25" s="16" t="s">
        <v>579</v>
      </c>
    </row>
    <row r="26" spans="1:7">
      <c r="A26" s="16">
        <v>2020</v>
      </c>
      <c r="B26" s="16">
        <v>9</v>
      </c>
      <c r="C26" s="16">
        <v>0</v>
      </c>
      <c r="D26" s="16" t="s">
        <v>508</v>
      </c>
      <c r="E26" s="16">
        <v>655</v>
      </c>
      <c r="F26" s="16">
        <v>0</v>
      </c>
      <c r="G26" s="16" t="s">
        <v>582</v>
      </c>
    </row>
    <row r="27" spans="1:7">
      <c r="A27" s="16">
        <v>2020</v>
      </c>
      <c r="B27" s="16">
        <v>9</v>
      </c>
      <c r="C27" s="16">
        <v>1</v>
      </c>
      <c r="D27" s="16" t="s">
        <v>509</v>
      </c>
      <c r="E27" s="16">
        <v>3901</v>
      </c>
      <c r="F27" s="16">
        <v>0</v>
      </c>
      <c r="G27" s="16" t="s">
        <v>582</v>
      </c>
    </row>
    <row r="28" spans="1:7">
      <c r="A28" s="16">
        <v>2020</v>
      </c>
      <c r="B28" s="16">
        <v>9</v>
      </c>
      <c r="C28" s="16">
        <v>2</v>
      </c>
      <c r="D28" s="16" t="s">
        <v>28</v>
      </c>
      <c r="E28" s="16">
        <v>3819</v>
      </c>
      <c r="F28" s="16">
        <v>0</v>
      </c>
      <c r="G28" s="16" t="s">
        <v>582</v>
      </c>
    </row>
    <row r="29" spans="1:7">
      <c r="A29" s="16">
        <v>2020</v>
      </c>
      <c r="B29" s="16">
        <v>10</v>
      </c>
      <c r="C29" s="16">
        <v>0</v>
      </c>
      <c r="D29" s="16" t="s">
        <v>508</v>
      </c>
      <c r="E29" s="16">
        <v>820</v>
      </c>
      <c r="F29" s="16">
        <v>0</v>
      </c>
      <c r="G29" s="16" t="s">
        <v>586</v>
      </c>
    </row>
    <row r="30" spans="1:7">
      <c r="A30" s="16">
        <v>2020</v>
      </c>
      <c r="B30" s="16">
        <v>10</v>
      </c>
      <c r="C30" s="16">
        <v>1</v>
      </c>
      <c r="D30" s="16" t="s">
        <v>509</v>
      </c>
      <c r="E30" s="16">
        <v>5443</v>
      </c>
      <c r="F30" s="16">
        <v>0</v>
      </c>
      <c r="G30" s="16" t="s">
        <v>586</v>
      </c>
    </row>
    <row r="31" spans="1:7">
      <c r="A31" s="16">
        <v>2020</v>
      </c>
      <c r="B31" s="16">
        <v>10</v>
      </c>
      <c r="C31" s="16">
        <v>2</v>
      </c>
      <c r="D31" s="16" t="s">
        <v>28</v>
      </c>
      <c r="E31" s="16">
        <v>1729</v>
      </c>
      <c r="F31" s="16">
        <v>0</v>
      </c>
      <c r="G31" s="16" t="s">
        <v>586</v>
      </c>
    </row>
    <row r="32" spans="1:7">
      <c r="A32" s="16">
        <v>2020</v>
      </c>
      <c r="B32" s="16">
        <v>11</v>
      </c>
      <c r="C32" s="16">
        <v>0</v>
      </c>
      <c r="D32" s="16" t="s">
        <v>508</v>
      </c>
      <c r="E32" s="16">
        <v>2346</v>
      </c>
      <c r="F32" s="16">
        <v>0</v>
      </c>
      <c r="G32" s="16" t="s">
        <v>589</v>
      </c>
    </row>
    <row r="33" spans="1:7">
      <c r="A33" s="16">
        <v>2020</v>
      </c>
      <c r="B33" s="16">
        <v>11</v>
      </c>
      <c r="C33" s="16">
        <v>1</v>
      </c>
      <c r="D33" s="16" t="s">
        <v>509</v>
      </c>
      <c r="E33" s="16">
        <v>11089</v>
      </c>
      <c r="F33" s="16">
        <v>0</v>
      </c>
      <c r="G33" s="16" t="s">
        <v>589</v>
      </c>
    </row>
    <row r="34" spans="1:7">
      <c r="A34" s="16">
        <v>2020</v>
      </c>
      <c r="B34" s="16">
        <v>11</v>
      </c>
      <c r="C34" s="16">
        <v>2</v>
      </c>
      <c r="D34" s="16" t="s">
        <v>28</v>
      </c>
      <c r="E34" s="16">
        <v>4495</v>
      </c>
      <c r="F34" s="16">
        <v>0</v>
      </c>
      <c r="G34" s="16" t="s">
        <v>589</v>
      </c>
    </row>
    <row r="35" spans="1:7">
      <c r="A35" s="16">
        <v>2020</v>
      </c>
      <c r="B35" s="16">
        <v>12</v>
      </c>
      <c r="C35" s="16">
        <v>0</v>
      </c>
      <c r="D35" s="16" t="s">
        <v>508</v>
      </c>
      <c r="E35" s="16">
        <v>1736</v>
      </c>
      <c r="F35" s="16">
        <v>0</v>
      </c>
      <c r="G35" s="16" t="s">
        <v>592</v>
      </c>
    </row>
    <row r="36" spans="1:7">
      <c r="A36" s="16">
        <v>2020</v>
      </c>
      <c r="B36" s="16">
        <v>12</v>
      </c>
      <c r="C36" s="16">
        <v>1</v>
      </c>
      <c r="D36" s="16" t="s">
        <v>509</v>
      </c>
      <c r="E36" s="16">
        <v>8109</v>
      </c>
      <c r="F36" s="16">
        <v>0</v>
      </c>
      <c r="G36" s="16" t="s">
        <v>592</v>
      </c>
    </row>
    <row r="37" spans="1:7">
      <c r="A37" s="16">
        <v>2020</v>
      </c>
      <c r="B37" s="16">
        <v>12</v>
      </c>
      <c r="C37" s="16">
        <v>2</v>
      </c>
      <c r="D37" s="16" t="s">
        <v>28</v>
      </c>
      <c r="E37" s="16">
        <v>3920</v>
      </c>
      <c r="F37" s="16">
        <v>0</v>
      </c>
      <c r="G37" s="16" t="s">
        <v>592</v>
      </c>
    </row>
    <row r="38" spans="1:7">
      <c r="A38" s="16">
        <v>2020</v>
      </c>
      <c r="B38" s="16">
        <v>13</v>
      </c>
      <c r="C38" s="16">
        <v>0</v>
      </c>
      <c r="D38" s="16" t="s">
        <v>508</v>
      </c>
      <c r="E38" s="16">
        <v>1017</v>
      </c>
      <c r="F38" s="16">
        <v>0</v>
      </c>
      <c r="G38" s="16" t="s">
        <v>595</v>
      </c>
    </row>
    <row r="39" spans="1:7">
      <c r="A39" s="16">
        <v>2020</v>
      </c>
      <c r="B39" s="16">
        <v>13</v>
      </c>
      <c r="C39" s="16">
        <v>1</v>
      </c>
      <c r="D39" s="16" t="s">
        <v>509</v>
      </c>
      <c r="E39" s="16">
        <v>4975</v>
      </c>
      <c r="F39" s="16">
        <v>0</v>
      </c>
      <c r="G39" s="16" t="s">
        <v>595</v>
      </c>
    </row>
    <row r="40" spans="1:7">
      <c r="A40" s="16">
        <v>2020</v>
      </c>
      <c r="B40" s="16">
        <v>13</v>
      </c>
      <c r="C40" s="16">
        <v>2</v>
      </c>
      <c r="D40" s="16" t="s">
        <v>28</v>
      </c>
      <c r="E40" s="16">
        <v>2653</v>
      </c>
      <c r="F40" s="16">
        <v>0</v>
      </c>
      <c r="G40" s="16" t="s">
        <v>595</v>
      </c>
    </row>
    <row r="41" spans="1:7">
      <c r="A41" s="16">
        <v>2020</v>
      </c>
      <c r="B41" s="16">
        <v>14</v>
      </c>
      <c r="C41" s="16">
        <v>0</v>
      </c>
      <c r="D41" s="16" t="s">
        <v>508</v>
      </c>
      <c r="E41" s="16">
        <v>1038</v>
      </c>
      <c r="F41" s="16">
        <v>0</v>
      </c>
      <c r="G41" s="16" t="s">
        <v>598</v>
      </c>
    </row>
    <row r="42" spans="1:7">
      <c r="A42" s="16">
        <v>2020</v>
      </c>
      <c r="B42" s="16">
        <v>14</v>
      </c>
      <c r="C42" s="16">
        <v>1</v>
      </c>
      <c r="D42" s="16" t="s">
        <v>509</v>
      </c>
      <c r="E42" s="16">
        <v>4499</v>
      </c>
      <c r="F42" s="16">
        <v>0</v>
      </c>
      <c r="G42" s="16" t="s">
        <v>598</v>
      </c>
    </row>
    <row r="43" spans="1:7">
      <c r="A43" s="16">
        <v>2020</v>
      </c>
      <c r="B43" s="16">
        <v>14</v>
      </c>
      <c r="C43" s="16">
        <v>2</v>
      </c>
      <c r="D43" s="16" t="s">
        <v>28</v>
      </c>
      <c r="E43" s="16">
        <v>2212</v>
      </c>
      <c r="F43" s="16">
        <v>0</v>
      </c>
      <c r="G43" s="16" t="s">
        <v>598</v>
      </c>
    </row>
    <row r="44" spans="1:7">
      <c r="A44" s="16">
        <v>2020</v>
      </c>
      <c r="B44" s="16">
        <v>15</v>
      </c>
      <c r="C44" s="16">
        <v>0</v>
      </c>
      <c r="D44" s="16" t="s">
        <v>508</v>
      </c>
      <c r="E44" s="16">
        <v>1918</v>
      </c>
      <c r="F44" s="16">
        <v>0</v>
      </c>
      <c r="G44" s="16" t="s">
        <v>601</v>
      </c>
    </row>
    <row r="45" spans="1:7">
      <c r="A45" s="16">
        <v>2020</v>
      </c>
      <c r="B45" s="16">
        <v>15</v>
      </c>
      <c r="C45" s="16">
        <v>1</v>
      </c>
      <c r="D45" s="16" t="s">
        <v>509</v>
      </c>
      <c r="E45" s="16">
        <v>8800</v>
      </c>
      <c r="F45" s="16">
        <v>0</v>
      </c>
      <c r="G45" s="16" t="s">
        <v>601</v>
      </c>
    </row>
    <row r="46" spans="1:7">
      <c r="A46" s="16">
        <v>2020</v>
      </c>
      <c r="B46" s="16">
        <v>15</v>
      </c>
      <c r="C46" s="16">
        <v>2</v>
      </c>
      <c r="D46" s="16" t="s">
        <v>28</v>
      </c>
      <c r="E46" s="16">
        <v>3945</v>
      </c>
      <c r="F46" s="16">
        <v>0</v>
      </c>
      <c r="G46" s="16" t="s">
        <v>601</v>
      </c>
    </row>
    <row r="47" spans="1:7">
      <c r="A47" s="16">
        <v>2020</v>
      </c>
      <c r="B47" s="16">
        <v>16</v>
      </c>
      <c r="C47" s="16">
        <v>0</v>
      </c>
      <c r="D47" s="16" t="s">
        <v>508</v>
      </c>
      <c r="E47" s="16">
        <v>6157</v>
      </c>
      <c r="F47" s="16">
        <v>0</v>
      </c>
      <c r="G47" s="16" t="s">
        <v>604</v>
      </c>
    </row>
    <row r="48" spans="1:7">
      <c r="A48" s="16">
        <v>2020</v>
      </c>
      <c r="B48" s="16">
        <v>16</v>
      </c>
      <c r="C48" s="16">
        <v>1</v>
      </c>
      <c r="D48" s="16" t="s">
        <v>509</v>
      </c>
      <c r="E48" s="16">
        <v>25262</v>
      </c>
      <c r="F48" s="16">
        <v>0</v>
      </c>
      <c r="G48" s="16" t="s">
        <v>604</v>
      </c>
    </row>
    <row r="49" spans="1:7">
      <c r="A49" s="16">
        <v>2020</v>
      </c>
      <c r="B49" s="16">
        <v>16</v>
      </c>
      <c r="C49" s="16">
        <v>2</v>
      </c>
      <c r="D49" s="16" t="s">
        <v>28</v>
      </c>
      <c r="E49" s="16">
        <v>8072</v>
      </c>
      <c r="F49" s="16">
        <v>0</v>
      </c>
      <c r="G49" s="16" t="s">
        <v>604</v>
      </c>
    </row>
    <row r="50" spans="1:7">
      <c r="A50" s="16">
        <v>2020</v>
      </c>
      <c r="B50" s="16">
        <v>17</v>
      </c>
      <c r="C50" s="16">
        <v>0</v>
      </c>
      <c r="D50" s="16" t="s">
        <v>508</v>
      </c>
      <c r="E50" s="16">
        <v>1311</v>
      </c>
      <c r="F50" s="16">
        <v>0</v>
      </c>
      <c r="G50" s="16" t="s">
        <v>608</v>
      </c>
    </row>
    <row r="51" spans="1:7">
      <c r="A51" s="16">
        <v>2020</v>
      </c>
      <c r="B51" s="16">
        <v>17</v>
      </c>
      <c r="C51" s="16">
        <v>1</v>
      </c>
      <c r="D51" s="16" t="s">
        <v>509</v>
      </c>
      <c r="E51" s="16">
        <v>6784</v>
      </c>
      <c r="F51" s="16">
        <v>0</v>
      </c>
      <c r="G51" s="16" t="s">
        <v>608</v>
      </c>
    </row>
    <row r="52" spans="1:7">
      <c r="A52" s="16">
        <v>2020</v>
      </c>
      <c r="B52" s="16">
        <v>17</v>
      </c>
      <c r="C52" s="16">
        <v>2</v>
      </c>
      <c r="D52" s="16" t="s">
        <v>28</v>
      </c>
      <c r="E52" s="16">
        <v>5136</v>
      </c>
      <c r="F52" s="16">
        <v>0</v>
      </c>
      <c r="G52" s="16" t="s">
        <v>608</v>
      </c>
    </row>
    <row r="53" spans="1:7">
      <c r="A53" s="16">
        <v>2020</v>
      </c>
      <c r="B53" s="16">
        <v>18</v>
      </c>
      <c r="C53" s="16">
        <v>0</v>
      </c>
      <c r="D53" s="16" t="s">
        <v>508</v>
      </c>
      <c r="E53" s="16">
        <v>2099</v>
      </c>
      <c r="F53" s="16">
        <v>0</v>
      </c>
      <c r="G53" s="16" t="s">
        <v>692</v>
      </c>
    </row>
    <row r="54" spans="1:7">
      <c r="A54" s="16">
        <v>2020</v>
      </c>
      <c r="B54" s="16">
        <v>18</v>
      </c>
      <c r="C54" s="16">
        <v>1</v>
      </c>
      <c r="D54" s="16" t="s">
        <v>509</v>
      </c>
      <c r="E54" s="16">
        <v>5757</v>
      </c>
      <c r="F54" s="16">
        <v>0</v>
      </c>
      <c r="G54" s="16" t="s">
        <v>692</v>
      </c>
    </row>
    <row r="55" spans="1:7">
      <c r="A55" s="16">
        <v>2020</v>
      </c>
      <c r="B55" s="16">
        <v>18</v>
      </c>
      <c r="C55" s="16">
        <v>2</v>
      </c>
      <c r="D55" s="16" t="s">
        <v>28</v>
      </c>
      <c r="E55" s="16">
        <v>1650</v>
      </c>
      <c r="F55" s="16">
        <v>0</v>
      </c>
      <c r="G55" s="16" t="s">
        <v>692</v>
      </c>
    </row>
    <row r="56" spans="1:7">
      <c r="A56" s="16">
        <v>2020</v>
      </c>
      <c r="B56" s="16">
        <v>19</v>
      </c>
      <c r="C56" s="16">
        <v>0</v>
      </c>
      <c r="D56" s="16" t="s">
        <v>508</v>
      </c>
      <c r="E56" s="16">
        <v>1006</v>
      </c>
      <c r="F56" s="16">
        <v>0</v>
      </c>
      <c r="G56" s="16" t="s">
        <v>613</v>
      </c>
    </row>
    <row r="57" spans="1:7">
      <c r="A57" s="16">
        <v>2020</v>
      </c>
      <c r="B57" s="16">
        <v>19</v>
      </c>
      <c r="C57" s="16">
        <v>1</v>
      </c>
      <c r="D57" s="16" t="s">
        <v>509</v>
      </c>
      <c r="E57" s="16">
        <v>5009</v>
      </c>
      <c r="F57" s="16">
        <v>0</v>
      </c>
      <c r="G57" s="16" t="s">
        <v>613</v>
      </c>
    </row>
    <row r="58" spans="1:7">
      <c r="A58" s="16">
        <v>2020</v>
      </c>
      <c r="B58" s="16">
        <v>19</v>
      </c>
      <c r="C58" s="16">
        <v>2</v>
      </c>
      <c r="D58" s="16" t="s">
        <v>28</v>
      </c>
      <c r="E58" s="16">
        <v>3006</v>
      </c>
      <c r="F58" s="16">
        <v>0</v>
      </c>
      <c r="G58" s="16" t="s">
        <v>613</v>
      </c>
    </row>
    <row r="59" spans="1:7">
      <c r="A59" s="16">
        <v>2020</v>
      </c>
      <c r="B59" s="16">
        <v>20</v>
      </c>
      <c r="C59" s="16">
        <v>0</v>
      </c>
      <c r="D59" s="16" t="s">
        <v>508</v>
      </c>
      <c r="E59" s="16">
        <v>162</v>
      </c>
      <c r="F59" s="16">
        <v>0</v>
      </c>
      <c r="G59" s="16" t="s">
        <v>615</v>
      </c>
    </row>
    <row r="60" spans="1:7">
      <c r="A60" s="16">
        <v>2020</v>
      </c>
      <c r="B60" s="16">
        <v>20</v>
      </c>
      <c r="C60" s="16">
        <v>1</v>
      </c>
      <c r="D60" s="16" t="s">
        <v>509</v>
      </c>
      <c r="E60" s="16">
        <v>1169</v>
      </c>
      <c r="F60" s="16">
        <v>0</v>
      </c>
      <c r="G60" s="16" t="s">
        <v>615</v>
      </c>
    </row>
    <row r="61" spans="1:7">
      <c r="A61" s="16">
        <v>2020</v>
      </c>
      <c r="B61" s="16">
        <v>20</v>
      </c>
      <c r="C61" s="16">
        <v>2</v>
      </c>
      <c r="D61" s="16" t="s">
        <v>28</v>
      </c>
      <c r="E61" s="16">
        <v>1074</v>
      </c>
      <c r="F61" s="16">
        <v>0</v>
      </c>
      <c r="G61" s="16" t="s">
        <v>615</v>
      </c>
    </row>
    <row r="62" spans="1:7">
      <c r="A62" s="16">
        <v>2025</v>
      </c>
      <c r="B62" s="16">
        <v>1</v>
      </c>
      <c r="C62" s="16">
        <v>0</v>
      </c>
      <c r="D62" s="16" t="s">
        <v>508</v>
      </c>
      <c r="E62" s="16">
        <v>1515</v>
      </c>
      <c r="F62" s="16">
        <v>0</v>
      </c>
      <c r="G62" s="16" t="s">
        <v>560</v>
      </c>
    </row>
    <row r="63" spans="1:7">
      <c r="A63" s="16">
        <v>2025</v>
      </c>
      <c r="B63" s="16">
        <v>1</v>
      </c>
      <c r="C63" s="16">
        <v>1</v>
      </c>
      <c r="D63" s="16" t="s">
        <v>509</v>
      </c>
      <c r="E63" s="16">
        <v>8284</v>
      </c>
      <c r="F63" s="16">
        <v>0</v>
      </c>
      <c r="G63" s="16" t="s">
        <v>560</v>
      </c>
    </row>
    <row r="64" spans="1:7">
      <c r="A64" s="16">
        <v>2025</v>
      </c>
      <c r="B64" s="16">
        <v>1</v>
      </c>
      <c r="C64" s="16">
        <v>2</v>
      </c>
      <c r="D64" s="16" t="s">
        <v>28</v>
      </c>
      <c r="E64" s="16">
        <v>4225</v>
      </c>
      <c r="F64" s="16">
        <v>0</v>
      </c>
      <c r="G64" s="16" t="s">
        <v>560</v>
      </c>
    </row>
    <row r="65" spans="1:7">
      <c r="A65" s="16">
        <v>2025</v>
      </c>
      <c r="B65" s="16">
        <v>2</v>
      </c>
      <c r="C65" s="16">
        <v>0</v>
      </c>
      <c r="D65" s="16" t="s">
        <v>508</v>
      </c>
      <c r="E65" s="16">
        <v>669</v>
      </c>
      <c r="F65" s="16">
        <v>0</v>
      </c>
      <c r="G65" s="16" t="s">
        <v>563</v>
      </c>
    </row>
    <row r="66" spans="1:7">
      <c r="A66" s="16">
        <v>2025</v>
      </c>
      <c r="B66" s="16">
        <v>2</v>
      </c>
      <c r="C66" s="16">
        <v>1</v>
      </c>
      <c r="D66" s="16" t="s">
        <v>509</v>
      </c>
      <c r="E66" s="16">
        <v>3702</v>
      </c>
      <c r="F66" s="16">
        <v>0</v>
      </c>
      <c r="G66" s="16" t="s">
        <v>563</v>
      </c>
    </row>
    <row r="67" spans="1:7">
      <c r="A67" s="16">
        <v>2025</v>
      </c>
      <c r="B67" s="16">
        <v>2</v>
      </c>
      <c r="C67" s="16">
        <v>2</v>
      </c>
      <c r="D67" s="16" t="s">
        <v>28</v>
      </c>
      <c r="E67" s="16">
        <v>1669</v>
      </c>
      <c r="F67" s="16">
        <v>0</v>
      </c>
      <c r="G67" s="16" t="s">
        <v>563</v>
      </c>
    </row>
    <row r="68" spans="1:7">
      <c r="A68" s="16">
        <v>2025</v>
      </c>
      <c r="B68" s="16">
        <v>3</v>
      </c>
      <c r="C68" s="16">
        <v>0</v>
      </c>
      <c r="D68" s="16" t="s">
        <v>508</v>
      </c>
      <c r="E68" s="16">
        <v>864</v>
      </c>
      <c r="F68" s="16">
        <v>0</v>
      </c>
      <c r="G68" s="16" t="s">
        <v>566</v>
      </c>
    </row>
    <row r="69" spans="1:7">
      <c r="A69" s="16">
        <v>2025</v>
      </c>
      <c r="B69" s="16">
        <v>3</v>
      </c>
      <c r="C69" s="16">
        <v>1</v>
      </c>
      <c r="D69" s="16" t="s">
        <v>509</v>
      </c>
      <c r="E69" s="16">
        <v>5033</v>
      </c>
      <c r="F69" s="16">
        <v>0</v>
      </c>
      <c r="G69" s="16" t="s">
        <v>566</v>
      </c>
    </row>
    <row r="70" spans="1:7">
      <c r="A70" s="16">
        <v>2025</v>
      </c>
      <c r="B70" s="16">
        <v>3</v>
      </c>
      <c r="C70" s="16">
        <v>2</v>
      </c>
      <c r="D70" s="16" t="s">
        <v>28</v>
      </c>
      <c r="E70" s="16">
        <v>2410</v>
      </c>
      <c r="F70" s="16">
        <v>0</v>
      </c>
      <c r="G70" s="16" t="s">
        <v>566</v>
      </c>
    </row>
    <row r="71" spans="1:7">
      <c r="A71" s="16">
        <v>2025</v>
      </c>
      <c r="B71" s="16">
        <v>4</v>
      </c>
      <c r="C71" s="16">
        <v>0</v>
      </c>
      <c r="D71" s="16" t="s">
        <v>508</v>
      </c>
      <c r="E71" s="16">
        <v>441</v>
      </c>
      <c r="F71" s="16">
        <v>0</v>
      </c>
      <c r="G71" s="16" t="s">
        <v>569</v>
      </c>
    </row>
    <row r="72" spans="1:7">
      <c r="A72" s="16">
        <v>2025</v>
      </c>
      <c r="B72" s="16">
        <v>4</v>
      </c>
      <c r="C72" s="16">
        <v>1</v>
      </c>
      <c r="D72" s="16" t="s">
        <v>509</v>
      </c>
      <c r="E72" s="16">
        <v>2395</v>
      </c>
      <c r="F72" s="16">
        <v>0</v>
      </c>
      <c r="G72" s="16" t="s">
        <v>569</v>
      </c>
    </row>
    <row r="73" spans="1:7">
      <c r="A73" s="16">
        <v>2025</v>
      </c>
      <c r="B73" s="16">
        <v>4</v>
      </c>
      <c r="C73" s="16">
        <v>2</v>
      </c>
      <c r="D73" s="16" t="s">
        <v>28</v>
      </c>
      <c r="E73" s="16">
        <v>1557</v>
      </c>
      <c r="F73" s="16">
        <v>0</v>
      </c>
      <c r="G73" s="16" t="s">
        <v>569</v>
      </c>
    </row>
    <row r="74" spans="1:7">
      <c r="A74" s="16">
        <v>2025</v>
      </c>
      <c r="B74" s="16">
        <v>5</v>
      </c>
      <c r="C74" s="16">
        <v>0</v>
      </c>
      <c r="D74" s="16" t="s">
        <v>508</v>
      </c>
      <c r="E74" s="16">
        <v>858</v>
      </c>
      <c r="F74" s="16">
        <v>0</v>
      </c>
      <c r="G74" s="16" t="s">
        <v>679</v>
      </c>
    </row>
    <row r="75" spans="1:7">
      <c r="A75" s="16">
        <v>2025</v>
      </c>
      <c r="B75" s="16">
        <v>5</v>
      </c>
      <c r="C75" s="16">
        <v>1</v>
      </c>
      <c r="D75" s="16" t="s">
        <v>509</v>
      </c>
      <c r="E75" s="16">
        <v>4283</v>
      </c>
      <c r="F75" s="16">
        <v>0</v>
      </c>
      <c r="G75" s="16" t="s">
        <v>679</v>
      </c>
    </row>
    <row r="76" spans="1:7">
      <c r="A76" s="16">
        <v>2025</v>
      </c>
      <c r="B76" s="16">
        <v>5</v>
      </c>
      <c r="C76" s="16">
        <v>2</v>
      </c>
      <c r="D76" s="16" t="s">
        <v>28</v>
      </c>
      <c r="E76" s="16">
        <v>2686</v>
      </c>
      <c r="F76" s="16">
        <v>0</v>
      </c>
      <c r="G76" s="16" t="s">
        <v>679</v>
      </c>
    </row>
    <row r="77" spans="1:7">
      <c r="A77" s="16">
        <v>2025</v>
      </c>
      <c r="B77" s="16">
        <v>6</v>
      </c>
      <c r="C77" s="16">
        <v>0</v>
      </c>
      <c r="D77" s="16" t="s">
        <v>508</v>
      </c>
      <c r="E77" s="16">
        <v>1408</v>
      </c>
      <c r="F77" s="16">
        <v>0</v>
      </c>
      <c r="G77" s="16" t="s">
        <v>573</v>
      </c>
    </row>
    <row r="78" spans="1:7">
      <c r="A78" s="16">
        <v>2025</v>
      </c>
      <c r="B78" s="16">
        <v>6</v>
      </c>
      <c r="C78" s="16">
        <v>1</v>
      </c>
      <c r="D78" s="16" t="s">
        <v>509</v>
      </c>
      <c r="E78" s="16">
        <v>6219</v>
      </c>
      <c r="F78" s="16">
        <v>0</v>
      </c>
      <c r="G78" s="16" t="s">
        <v>573</v>
      </c>
    </row>
    <row r="79" spans="1:7">
      <c r="A79" s="16">
        <v>2025</v>
      </c>
      <c r="B79" s="16">
        <v>6</v>
      </c>
      <c r="C79" s="16">
        <v>2</v>
      </c>
      <c r="D79" s="16" t="s">
        <v>28</v>
      </c>
      <c r="E79" s="16">
        <v>3140</v>
      </c>
      <c r="F79" s="16">
        <v>0</v>
      </c>
      <c r="G79" s="16" t="s">
        <v>573</v>
      </c>
    </row>
    <row r="80" spans="1:7">
      <c r="A80" s="16">
        <v>2025</v>
      </c>
      <c r="B80" s="16">
        <v>7</v>
      </c>
      <c r="C80" s="16">
        <v>0</v>
      </c>
      <c r="D80" s="16" t="s">
        <v>508</v>
      </c>
      <c r="E80" s="16">
        <v>798</v>
      </c>
      <c r="F80" s="16">
        <v>0</v>
      </c>
      <c r="G80" s="16" t="s">
        <v>576</v>
      </c>
    </row>
    <row r="81" spans="1:7">
      <c r="A81" s="16">
        <v>2025</v>
      </c>
      <c r="B81" s="16">
        <v>7</v>
      </c>
      <c r="C81" s="16">
        <v>1</v>
      </c>
      <c r="D81" s="16" t="s">
        <v>509</v>
      </c>
      <c r="E81" s="16">
        <v>3691</v>
      </c>
      <c r="F81" s="16">
        <v>0</v>
      </c>
      <c r="G81" s="16" t="s">
        <v>576</v>
      </c>
    </row>
    <row r="82" spans="1:7">
      <c r="A82" s="16">
        <v>2025</v>
      </c>
      <c r="B82" s="16">
        <v>7</v>
      </c>
      <c r="C82" s="16">
        <v>2</v>
      </c>
      <c r="D82" s="16" t="s">
        <v>28</v>
      </c>
      <c r="E82" s="16">
        <v>1792</v>
      </c>
      <c r="F82" s="16">
        <v>0</v>
      </c>
      <c r="G82" s="16" t="s">
        <v>576</v>
      </c>
    </row>
    <row r="83" spans="1:7">
      <c r="A83" s="16">
        <v>2025</v>
      </c>
      <c r="B83" s="16">
        <v>8</v>
      </c>
      <c r="C83" s="16">
        <v>0</v>
      </c>
      <c r="D83" s="16" t="s">
        <v>508</v>
      </c>
      <c r="E83" s="16">
        <v>2584</v>
      </c>
      <c r="F83" s="16">
        <v>0</v>
      </c>
      <c r="G83" s="16" t="s">
        <v>579</v>
      </c>
    </row>
    <row r="84" spans="1:7">
      <c r="A84" s="16">
        <v>2025</v>
      </c>
      <c r="B84" s="16">
        <v>8</v>
      </c>
      <c r="C84" s="16">
        <v>1</v>
      </c>
      <c r="D84" s="16" t="s">
        <v>509</v>
      </c>
      <c r="E84" s="16">
        <v>12513</v>
      </c>
      <c r="F84" s="16">
        <v>0</v>
      </c>
      <c r="G84" s="16" t="s">
        <v>579</v>
      </c>
    </row>
    <row r="85" spans="1:7">
      <c r="A85" s="16">
        <v>2025</v>
      </c>
      <c r="B85" s="16">
        <v>8</v>
      </c>
      <c r="C85" s="16">
        <v>2</v>
      </c>
      <c r="D85" s="16" t="s">
        <v>28</v>
      </c>
      <c r="E85" s="16">
        <v>5961</v>
      </c>
      <c r="F85" s="16">
        <v>0</v>
      </c>
      <c r="G85" s="16" t="s">
        <v>579</v>
      </c>
    </row>
    <row r="86" spans="1:7">
      <c r="A86" s="16">
        <v>2025</v>
      </c>
      <c r="B86" s="16">
        <v>9</v>
      </c>
      <c r="C86" s="16">
        <v>0</v>
      </c>
      <c r="D86" s="16" t="s">
        <v>508</v>
      </c>
      <c r="E86" s="16">
        <v>621</v>
      </c>
      <c r="F86" s="16">
        <v>0</v>
      </c>
      <c r="G86" s="16" t="s">
        <v>582</v>
      </c>
    </row>
    <row r="87" spans="1:7">
      <c r="A87" s="16">
        <v>2025</v>
      </c>
      <c r="B87" s="16">
        <v>9</v>
      </c>
      <c r="C87" s="16">
        <v>1</v>
      </c>
      <c r="D87" s="16" t="s">
        <v>509</v>
      </c>
      <c r="E87" s="16">
        <v>3551</v>
      </c>
      <c r="F87" s="16">
        <v>0</v>
      </c>
      <c r="G87" s="16" t="s">
        <v>582</v>
      </c>
    </row>
    <row r="88" spans="1:7">
      <c r="A88" s="16">
        <v>2025</v>
      </c>
      <c r="B88" s="16">
        <v>9</v>
      </c>
      <c r="C88" s="16">
        <v>2</v>
      </c>
      <c r="D88" s="16" t="s">
        <v>28</v>
      </c>
      <c r="E88" s="16">
        <v>3596</v>
      </c>
      <c r="F88" s="16">
        <v>0</v>
      </c>
      <c r="G88" s="16" t="s">
        <v>582</v>
      </c>
    </row>
    <row r="89" spans="1:7">
      <c r="A89" s="16">
        <v>2025</v>
      </c>
      <c r="B89" s="16">
        <v>10</v>
      </c>
      <c r="C89" s="16">
        <v>0</v>
      </c>
      <c r="D89" s="16" t="s">
        <v>508</v>
      </c>
      <c r="E89" s="16">
        <v>580</v>
      </c>
      <c r="F89" s="16">
        <v>0</v>
      </c>
      <c r="G89" s="16" t="s">
        <v>586</v>
      </c>
    </row>
    <row r="90" spans="1:7">
      <c r="A90" s="16">
        <v>2025</v>
      </c>
      <c r="B90" s="16">
        <v>10</v>
      </c>
      <c r="C90" s="16">
        <v>1</v>
      </c>
      <c r="D90" s="16" t="s">
        <v>509</v>
      </c>
      <c r="E90" s="16">
        <v>4445</v>
      </c>
      <c r="F90" s="16">
        <v>0</v>
      </c>
      <c r="G90" s="16" t="s">
        <v>586</v>
      </c>
    </row>
    <row r="91" spans="1:7">
      <c r="A91" s="16">
        <v>2025</v>
      </c>
      <c r="B91" s="16">
        <v>10</v>
      </c>
      <c r="C91" s="16">
        <v>2</v>
      </c>
      <c r="D91" s="16" t="s">
        <v>28</v>
      </c>
      <c r="E91" s="16">
        <v>2316</v>
      </c>
      <c r="F91" s="16">
        <v>0</v>
      </c>
      <c r="G91" s="16" t="s">
        <v>586</v>
      </c>
    </row>
    <row r="92" spans="1:7">
      <c r="A92" s="16">
        <v>2025</v>
      </c>
      <c r="B92" s="16">
        <v>11</v>
      </c>
      <c r="C92" s="16">
        <v>0</v>
      </c>
      <c r="D92" s="16" t="s">
        <v>508</v>
      </c>
      <c r="E92" s="16">
        <v>2163</v>
      </c>
      <c r="F92" s="16">
        <v>0</v>
      </c>
      <c r="G92" s="16" t="s">
        <v>589</v>
      </c>
    </row>
    <row r="93" spans="1:7">
      <c r="A93" s="16">
        <v>2025</v>
      </c>
      <c r="B93" s="16">
        <v>11</v>
      </c>
      <c r="C93" s="16">
        <v>1</v>
      </c>
      <c r="D93" s="16" t="s">
        <v>509</v>
      </c>
      <c r="E93" s="16">
        <v>11004</v>
      </c>
      <c r="F93" s="16">
        <v>0</v>
      </c>
      <c r="G93" s="16" t="s">
        <v>589</v>
      </c>
    </row>
    <row r="94" spans="1:7">
      <c r="A94" s="16">
        <v>2025</v>
      </c>
      <c r="B94" s="16">
        <v>11</v>
      </c>
      <c r="C94" s="16">
        <v>2</v>
      </c>
      <c r="D94" s="16" t="s">
        <v>28</v>
      </c>
      <c r="E94" s="16">
        <v>4657</v>
      </c>
      <c r="F94" s="16">
        <v>0</v>
      </c>
      <c r="G94" s="16" t="s">
        <v>589</v>
      </c>
    </row>
    <row r="95" spans="1:7">
      <c r="A95" s="16">
        <v>2025</v>
      </c>
      <c r="B95" s="16">
        <v>12</v>
      </c>
      <c r="C95" s="16">
        <v>0</v>
      </c>
      <c r="D95" s="16" t="s">
        <v>508</v>
      </c>
      <c r="E95" s="16">
        <v>1616</v>
      </c>
      <c r="F95" s="16">
        <v>0</v>
      </c>
      <c r="G95" s="16" t="s">
        <v>592</v>
      </c>
    </row>
    <row r="96" spans="1:7">
      <c r="A96" s="16">
        <v>2025</v>
      </c>
      <c r="B96" s="16">
        <v>12</v>
      </c>
      <c r="C96" s="16">
        <v>1</v>
      </c>
      <c r="D96" s="16" t="s">
        <v>509</v>
      </c>
      <c r="E96" s="16">
        <v>7873</v>
      </c>
      <c r="F96" s="16">
        <v>0</v>
      </c>
      <c r="G96" s="16" t="s">
        <v>592</v>
      </c>
    </row>
    <row r="97" spans="1:7">
      <c r="A97" s="16">
        <v>2025</v>
      </c>
      <c r="B97" s="16">
        <v>12</v>
      </c>
      <c r="C97" s="16">
        <v>2</v>
      </c>
      <c r="D97" s="16" t="s">
        <v>28</v>
      </c>
      <c r="E97" s="16">
        <v>3878</v>
      </c>
      <c r="F97" s="16">
        <v>0</v>
      </c>
      <c r="G97" s="16" t="s">
        <v>592</v>
      </c>
    </row>
    <row r="98" spans="1:7">
      <c r="A98" s="16">
        <v>2025</v>
      </c>
      <c r="B98" s="16">
        <v>13</v>
      </c>
      <c r="C98" s="16">
        <v>0</v>
      </c>
      <c r="D98" s="16" t="s">
        <v>508</v>
      </c>
      <c r="E98" s="16">
        <v>942</v>
      </c>
      <c r="F98" s="16">
        <v>0</v>
      </c>
      <c r="G98" s="16" t="s">
        <v>595</v>
      </c>
    </row>
    <row r="99" spans="1:7">
      <c r="A99" s="16">
        <v>2025</v>
      </c>
      <c r="B99" s="16">
        <v>13</v>
      </c>
      <c r="C99" s="16">
        <v>1</v>
      </c>
      <c r="D99" s="16" t="s">
        <v>509</v>
      </c>
      <c r="E99" s="16">
        <v>4883</v>
      </c>
      <c r="F99" s="16">
        <v>0</v>
      </c>
      <c r="G99" s="16" t="s">
        <v>595</v>
      </c>
    </row>
    <row r="100" spans="1:7">
      <c r="A100" s="16">
        <v>2025</v>
      </c>
      <c r="B100" s="16">
        <v>13</v>
      </c>
      <c r="C100" s="16">
        <v>2</v>
      </c>
      <c r="D100" s="16" t="s">
        <v>28</v>
      </c>
      <c r="E100" s="16">
        <v>2527</v>
      </c>
      <c r="F100" s="16">
        <v>0</v>
      </c>
      <c r="G100" s="16" t="s">
        <v>595</v>
      </c>
    </row>
    <row r="101" spans="1:7">
      <c r="A101" s="16">
        <v>2025</v>
      </c>
      <c r="B101" s="16">
        <v>14</v>
      </c>
      <c r="C101" s="16">
        <v>0</v>
      </c>
      <c r="D101" s="16" t="s">
        <v>508</v>
      </c>
      <c r="E101" s="16">
        <v>810</v>
      </c>
      <c r="F101" s="16">
        <v>0</v>
      </c>
      <c r="G101" s="16" t="s">
        <v>598</v>
      </c>
    </row>
    <row r="102" spans="1:7">
      <c r="A102" s="16">
        <v>2025</v>
      </c>
      <c r="B102" s="16">
        <v>14</v>
      </c>
      <c r="C102" s="16">
        <v>1</v>
      </c>
      <c r="D102" s="16" t="s">
        <v>509</v>
      </c>
      <c r="E102" s="16">
        <v>4203</v>
      </c>
      <c r="F102" s="16">
        <v>0</v>
      </c>
      <c r="G102" s="16" t="s">
        <v>598</v>
      </c>
    </row>
    <row r="103" spans="1:7">
      <c r="A103" s="16">
        <v>2025</v>
      </c>
      <c r="B103" s="16">
        <v>14</v>
      </c>
      <c r="C103" s="16">
        <v>2</v>
      </c>
      <c r="D103" s="16" t="s">
        <v>28</v>
      </c>
      <c r="E103" s="16">
        <v>2264</v>
      </c>
      <c r="F103" s="16">
        <v>0</v>
      </c>
      <c r="G103" s="16" t="s">
        <v>598</v>
      </c>
    </row>
    <row r="104" spans="1:7">
      <c r="A104" s="16">
        <v>2025</v>
      </c>
      <c r="B104" s="16">
        <v>15</v>
      </c>
      <c r="C104" s="16">
        <v>0</v>
      </c>
      <c r="D104" s="16" t="s">
        <v>508</v>
      </c>
      <c r="E104" s="16">
        <v>1768</v>
      </c>
      <c r="F104" s="16">
        <v>0</v>
      </c>
      <c r="G104" s="16" t="s">
        <v>601</v>
      </c>
    </row>
    <row r="105" spans="1:7">
      <c r="A105" s="16">
        <v>2025</v>
      </c>
      <c r="B105" s="16">
        <v>15</v>
      </c>
      <c r="C105" s="16">
        <v>1</v>
      </c>
      <c r="D105" s="16" t="s">
        <v>509</v>
      </c>
      <c r="E105" s="16">
        <v>8662</v>
      </c>
      <c r="F105" s="16">
        <v>0</v>
      </c>
      <c r="G105" s="16" t="s">
        <v>601</v>
      </c>
    </row>
    <row r="106" spans="1:7">
      <c r="A106" s="16">
        <v>2025</v>
      </c>
      <c r="B106" s="16">
        <v>15</v>
      </c>
      <c r="C106" s="16">
        <v>2</v>
      </c>
      <c r="D106" s="16" t="s">
        <v>28</v>
      </c>
      <c r="E106" s="16">
        <v>4028</v>
      </c>
      <c r="F106" s="16">
        <v>0</v>
      </c>
      <c r="G106" s="16" t="s">
        <v>601</v>
      </c>
    </row>
    <row r="107" spans="1:7">
      <c r="A107" s="16">
        <v>2025</v>
      </c>
      <c r="B107" s="16">
        <v>16</v>
      </c>
      <c r="C107" s="16">
        <v>0</v>
      </c>
      <c r="D107" s="16" t="s">
        <v>508</v>
      </c>
      <c r="E107" s="16">
        <v>5212</v>
      </c>
      <c r="F107" s="16">
        <v>0</v>
      </c>
      <c r="G107" s="16" t="s">
        <v>604</v>
      </c>
    </row>
    <row r="108" spans="1:7">
      <c r="A108" s="16">
        <v>2025</v>
      </c>
      <c r="B108" s="16">
        <v>16</v>
      </c>
      <c r="C108" s="16">
        <v>1</v>
      </c>
      <c r="D108" s="16" t="s">
        <v>509</v>
      </c>
      <c r="E108" s="16">
        <v>24826</v>
      </c>
      <c r="F108" s="16">
        <v>0</v>
      </c>
      <c r="G108" s="16" t="s">
        <v>604</v>
      </c>
    </row>
    <row r="109" spans="1:7">
      <c r="A109" s="16">
        <v>2025</v>
      </c>
      <c r="B109" s="16">
        <v>16</v>
      </c>
      <c r="C109" s="16">
        <v>2</v>
      </c>
      <c r="D109" s="16" t="s">
        <v>28</v>
      </c>
      <c r="E109" s="16">
        <v>8490</v>
      </c>
      <c r="F109" s="16">
        <v>0</v>
      </c>
      <c r="G109" s="16" t="s">
        <v>604</v>
      </c>
    </row>
    <row r="110" spans="1:7">
      <c r="A110" s="16">
        <v>2025</v>
      </c>
      <c r="B110" s="16">
        <v>17</v>
      </c>
      <c r="C110" s="16">
        <v>0</v>
      </c>
      <c r="D110" s="16" t="s">
        <v>508</v>
      </c>
      <c r="E110" s="16">
        <v>1215</v>
      </c>
      <c r="F110" s="16">
        <v>0</v>
      </c>
      <c r="G110" s="16" t="s">
        <v>608</v>
      </c>
    </row>
    <row r="111" spans="1:7">
      <c r="A111" s="16">
        <v>2025</v>
      </c>
      <c r="B111" s="16">
        <v>17</v>
      </c>
      <c r="C111" s="16">
        <v>1</v>
      </c>
      <c r="D111" s="16" t="s">
        <v>509</v>
      </c>
      <c r="E111" s="16">
        <v>6088</v>
      </c>
      <c r="F111" s="16">
        <v>0</v>
      </c>
      <c r="G111" s="16" t="s">
        <v>608</v>
      </c>
    </row>
    <row r="112" spans="1:7">
      <c r="A112" s="16">
        <v>2025</v>
      </c>
      <c r="B112" s="16">
        <v>17</v>
      </c>
      <c r="C112" s="16">
        <v>2</v>
      </c>
      <c r="D112" s="16" t="s">
        <v>28</v>
      </c>
      <c r="E112" s="16">
        <v>5229</v>
      </c>
      <c r="F112" s="16">
        <v>0</v>
      </c>
      <c r="G112" s="16" t="s">
        <v>608</v>
      </c>
    </row>
    <row r="113" spans="1:7">
      <c r="A113" s="16">
        <v>2025</v>
      </c>
      <c r="B113" s="16">
        <v>18</v>
      </c>
      <c r="C113" s="16">
        <v>0</v>
      </c>
      <c r="D113" s="16" t="s">
        <v>508</v>
      </c>
      <c r="E113" s="16">
        <v>2042</v>
      </c>
      <c r="F113" s="16">
        <v>0</v>
      </c>
      <c r="G113" s="16" t="s">
        <v>692</v>
      </c>
    </row>
    <row r="114" spans="1:7">
      <c r="A114" s="16">
        <v>2025</v>
      </c>
      <c r="B114" s="16">
        <v>18</v>
      </c>
      <c r="C114" s="16">
        <v>1</v>
      </c>
      <c r="D114" s="16" t="s">
        <v>509</v>
      </c>
      <c r="E114" s="16">
        <v>6343</v>
      </c>
      <c r="F114" s="16">
        <v>0</v>
      </c>
      <c r="G114" s="16" t="s">
        <v>692</v>
      </c>
    </row>
    <row r="115" spans="1:7">
      <c r="A115" s="16">
        <v>2025</v>
      </c>
      <c r="B115" s="16">
        <v>18</v>
      </c>
      <c r="C115" s="16">
        <v>2</v>
      </c>
      <c r="D115" s="16" t="s">
        <v>28</v>
      </c>
      <c r="E115" s="16">
        <v>1775</v>
      </c>
      <c r="F115" s="16">
        <v>0</v>
      </c>
      <c r="G115" s="16" t="s">
        <v>692</v>
      </c>
    </row>
    <row r="116" spans="1:7">
      <c r="A116" s="16">
        <v>2025</v>
      </c>
      <c r="B116" s="16">
        <v>19</v>
      </c>
      <c r="C116" s="16">
        <v>0</v>
      </c>
      <c r="D116" s="16" t="s">
        <v>508</v>
      </c>
      <c r="E116" s="16">
        <v>884</v>
      </c>
      <c r="F116" s="16">
        <v>0</v>
      </c>
      <c r="G116" s="16" t="s">
        <v>613</v>
      </c>
    </row>
    <row r="117" spans="1:7">
      <c r="A117" s="16">
        <v>2025</v>
      </c>
      <c r="B117" s="16">
        <v>19</v>
      </c>
      <c r="C117" s="16">
        <v>1</v>
      </c>
      <c r="D117" s="16" t="s">
        <v>509</v>
      </c>
      <c r="E117" s="16">
        <v>4973</v>
      </c>
      <c r="F117" s="16">
        <v>0</v>
      </c>
      <c r="G117" s="16" t="s">
        <v>613</v>
      </c>
    </row>
    <row r="118" spans="1:7">
      <c r="A118" s="16">
        <v>2025</v>
      </c>
      <c r="B118" s="16">
        <v>19</v>
      </c>
      <c r="C118" s="16">
        <v>2</v>
      </c>
      <c r="D118" s="16" t="s">
        <v>28</v>
      </c>
      <c r="E118" s="16">
        <v>2933</v>
      </c>
      <c r="F118" s="16">
        <v>0</v>
      </c>
      <c r="G118" s="16" t="s">
        <v>613</v>
      </c>
    </row>
    <row r="119" spans="1:7">
      <c r="A119" s="16">
        <v>2025</v>
      </c>
      <c r="B119" s="16">
        <v>20</v>
      </c>
      <c r="C119" s="16">
        <v>0</v>
      </c>
      <c r="D119" s="16" t="s">
        <v>508</v>
      </c>
      <c r="E119" s="16">
        <v>91</v>
      </c>
      <c r="F119" s="16">
        <v>0</v>
      </c>
      <c r="G119" s="16" t="s">
        <v>615</v>
      </c>
    </row>
    <row r="120" spans="1:7">
      <c r="A120" s="16">
        <v>2025</v>
      </c>
      <c r="B120" s="16">
        <v>20</v>
      </c>
      <c r="C120" s="16">
        <v>1</v>
      </c>
      <c r="D120" s="16" t="s">
        <v>509</v>
      </c>
      <c r="E120" s="16">
        <v>953</v>
      </c>
      <c r="F120" s="16">
        <v>0</v>
      </c>
      <c r="G120" s="16" t="s">
        <v>615</v>
      </c>
    </row>
    <row r="121" spans="1:7">
      <c r="A121" s="16">
        <v>2025</v>
      </c>
      <c r="B121" s="16">
        <v>20</v>
      </c>
      <c r="C121" s="16">
        <v>2</v>
      </c>
      <c r="D121" s="16" t="s">
        <v>28</v>
      </c>
      <c r="E121" s="16">
        <v>1026</v>
      </c>
      <c r="F121" s="16">
        <v>0</v>
      </c>
      <c r="G121" s="16" t="s">
        <v>615</v>
      </c>
    </row>
    <row r="122" spans="1:7">
      <c r="A122" s="16">
        <v>2030</v>
      </c>
      <c r="B122" s="16">
        <v>1</v>
      </c>
      <c r="C122" s="16">
        <v>0</v>
      </c>
      <c r="D122" s="16" t="s">
        <v>508</v>
      </c>
      <c r="E122" s="16">
        <v>1378</v>
      </c>
      <c r="F122" s="16">
        <v>1</v>
      </c>
      <c r="G122" s="16" t="s">
        <v>560</v>
      </c>
    </row>
    <row r="123" spans="1:7">
      <c r="A123" s="16">
        <v>2030</v>
      </c>
      <c r="B123" s="16">
        <v>1</v>
      </c>
      <c r="C123" s="16">
        <v>1</v>
      </c>
      <c r="D123" s="16" t="s">
        <v>509</v>
      </c>
      <c r="E123" s="16">
        <v>7998</v>
      </c>
      <c r="F123" s="16">
        <v>1</v>
      </c>
      <c r="G123" s="16" t="s">
        <v>560</v>
      </c>
    </row>
    <row r="124" spans="1:7">
      <c r="A124" s="16">
        <v>2030</v>
      </c>
      <c r="B124" s="16">
        <v>1</v>
      </c>
      <c r="C124" s="16">
        <v>2</v>
      </c>
      <c r="D124" s="16" t="s">
        <v>28</v>
      </c>
      <c r="E124" s="16">
        <v>4288</v>
      </c>
      <c r="F124" s="16">
        <v>1</v>
      </c>
      <c r="G124" s="16" t="s">
        <v>560</v>
      </c>
    </row>
    <row r="125" spans="1:7">
      <c r="A125" s="16">
        <v>2030</v>
      </c>
      <c r="B125" s="16">
        <v>2</v>
      </c>
      <c r="C125" s="16">
        <v>0</v>
      </c>
      <c r="D125" s="16" t="s">
        <v>508</v>
      </c>
      <c r="E125" s="16">
        <v>599</v>
      </c>
      <c r="F125" s="16">
        <v>1</v>
      </c>
      <c r="G125" s="16" t="s">
        <v>563</v>
      </c>
    </row>
    <row r="126" spans="1:7">
      <c r="A126" s="16">
        <v>2030</v>
      </c>
      <c r="B126" s="16">
        <v>2</v>
      </c>
      <c r="C126" s="16">
        <v>1</v>
      </c>
      <c r="D126" s="16" t="s">
        <v>509</v>
      </c>
      <c r="E126" s="16">
        <v>3565</v>
      </c>
      <c r="F126" s="16">
        <v>1</v>
      </c>
      <c r="G126" s="16" t="s">
        <v>563</v>
      </c>
    </row>
    <row r="127" spans="1:7">
      <c r="A127" s="16">
        <v>2030</v>
      </c>
      <c r="B127" s="16">
        <v>2</v>
      </c>
      <c r="C127" s="16">
        <v>2</v>
      </c>
      <c r="D127" s="16" t="s">
        <v>28</v>
      </c>
      <c r="E127" s="16">
        <v>1641</v>
      </c>
      <c r="F127" s="16">
        <v>1</v>
      </c>
      <c r="G127" s="16" t="s">
        <v>563</v>
      </c>
    </row>
    <row r="128" spans="1:7">
      <c r="A128" s="16">
        <v>2030</v>
      </c>
      <c r="B128" s="16">
        <v>3</v>
      </c>
      <c r="C128" s="16">
        <v>0</v>
      </c>
      <c r="D128" s="16" t="s">
        <v>508</v>
      </c>
      <c r="E128" s="16">
        <v>798</v>
      </c>
      <c r="F128" s="16">
        <v>1</v>
      </c>
      <c r="G128" s="16" t="s">
        <v>566</v>
      </c>
    </row>
    <row r="129" spans="1:7">
      <c r="A129" s="16">
        <v>2030</v>
      </c>
      <c r="B129" s="16">
        <v>3</v>
      </c>
      <c r="C129" s="16">
        <v>1</v>
      </c>
      <c r="D129" s="16" t="s">
        <v>509</v>
      </c>
      <c r="E129" s="16">
        <v>4834</v>
      </c>
      <c r="F129" s="16">
        <v>1</v>
      </c>
      <c r="G129" s="16" t="s">
        <v>566</v>
      </c>
    </row>
    <row r="130" spans="1:7">
      <c r="A130" s="16">
        <v>2030</v>
      </c>
      <c r="B130" s="16">
        <v>3</v>
      </c>
      <c r="C130" s="16">
        <v>2</v>
      </c>
      <c r="D130" s="16" t="s">
        <v>28</v>
      </c>
      <c r="E130" s="16">
        <v>2297</v>
      </c>
      <c r="F130" s="16">
        <v>1</v>
      </c>
      <c r="G130" s="16" t="s">
        <v>566</v>
      </c>
    </row>
    <row r="131" spans="1:7">
      <c r="A131" s="16">
        <v>2030</v>
      </c>
      <c r="B131" s="16">
        <v>4</v>
      </c>
      <c r="C131" s="16">
        <v>0</v>
      </c>
      <c r="D131" s="16" t="s">
        <v>508</v>
      </c>
      <c r="E131" s="16">
        <v>415</v>
      </c>
      <c r="F131" s="16">
        <v>1</v>
      </c>
      <c r="G131" s="16" t="s">
        <v>569</v>
      </c>
    </row>
    <row r="132" spans="1:7">
      <c r="A132" s="16">
        <v>2030</v>
      </c>
      <c r="B132" s="16">
        <v>4</v>
      </c>
      <c r="C132" s="16">
        <v>1</v>
      </c>
      <c r="D132" s="16" t="s">
        <v>509</v>
      </c>
      <c r="E132" s="16">
        <v>2240</v>
      </c>
      <c r="F132" s="16">
        <v>1</v>
      </c>
      <c r="G132" s="16" t="s">
        <v>569</v>
      </c>
    </row>
    <row r="133" spans="1:7">
      <c r="A133" s="16">
        <v>2030</v>
      </c>
      <c r="B133" s="16">
        <v>4</v>
      </c>
      <c r="C133" s="16">
        <v>2</v>
      </c>
      <c r="D133" s="16" t="s">
        <v>28</v>
      </c>
      <c r="E133" s="16">
        <v>1389</v>
      </c>
      <c r="F133" s="16">
        <v>1</v>
      </c>
      <c r="G133" s="16" t="s">
        <v>569</v>
      </c>
    </row>
    <row r="134" spans="1:7">
      <c r="A134" s="16">
        <v>2030</v>
      </c>
      <c r="B134" s="16">
        <v>5</v>
      </c>
      <c r="C134" s="16">
        <v>0</v>
      </c>
      <c r="D134" s="16" t="s">
        <v>508</v>
      </c>
      <c r="E134" s="16">
        <v>792</v>
      </c>
      <c r="F134" s="16">
        <v>1</v>
      </c>
      <c r="G134" s="16" t="s">
        <v>679</v>
      </c>
    </row>
    <row r="135" spans="1:7">
      <c r="A135" s="16">
        <v>2030</v>
      </c>
      <c r="B135" s="16">
        <v>5</v>
      </c>
      <c r="C135" s="16">
        <v>1</v>
      </c>
      <c r="D135" s="16" t="s">
        <v>509</v>
      </c>
      <c r="E135" s="16">
        <v>4116</v>
      </c>
      <c r="F135" s="16">
        <v>1</v>
      </c>
      <c r="G135" s="16" t="s">
        <v>679</v>
      </c>
    </row>
    <row r="136" spans="1:7">
      <c r="A136" s="16">
        <v>2030</v>
      </c>
      <c r="B136" s="16">
        <v>5</v>
      </c>
      <c r="C136" s="16">
        <v>2</v>
      </c>
      <c r="D136" s="16" t="s">
        <v>28</v>
      </c>
      <c r="E136" s="16">
        <v>2692</v>
      </c>
      <c r="F136" s="16">
        <v>1</v>
      </c>
      <c r="G136" s="16" t="s">
        <v>679</v>
      </c>
    </row>
    <row r="137" spans="1:7">
      <c r="A137" s="16">
        <v>2030</v>
      </c>
      <c r="B137" s="16">
        <v>6</v>
      </c>
      <c r="C137" s="16">
        <v>0</v>
      </c>
      <c r="D137" s="16" t="s">
        <v>508</v>
      </c>
      <c r="E137" s="16">
        <v>1144</v>
      </c>
      <c r="F137" s="16">
        <v>1</v>
      </c>
      <c r="G137" s="16" t="s">
        <v>573</v>
      </c>
    </row>
    <row r="138" spans="1:7">
      <c r="A138" s="16">
        <v>2030</v>
      </c>
      <c r="B138" s="16">
        <v>6</v>
      </c>
      <c r="C138" s="16">
        <v>1</v>
      </c>
      <c r="D138" s="16" t="s">
        <v>509</v>
      </c>
      <c r="E138" s="16">
        <v>5964</v>
      </c>
      <c r="F138" s="16">
        <v>1</v>
      </c>
      <c r="G138" s="16" t="s">
        <v>573</v>
      </c>
    </row>
    <row r="139" spans="1:7">
      <c r="A139" s="16">
        <v>2030</v>
      </c>
      <c r="B139" s="16">
        <v>6</v>
      </c>
      <c r="C139" s="16">
        <v>2</v>
      </c>
      <c r="D139" s="16" t="s">
        <v>28</v>
      </c>
      <c r="E139" s="16">
        <v>3178</v>
      </c>
      <c r="F139" s="16">
        <v>1</v>
      </c>
      <c r="G139" s="16" t="s">
        <v>573</v>
      </c>
    </row>
    <row r="140" spans="1:7">
      <c r="A140" s="16">
        <v>2030</v>
      </c>
      <c r="B140" s="16">
        <v>7</v>
      </c>
      <c r="C140" s="16">
        <v>0</v>
      </c>
      <c r="D140" s="16" t="s">
        <v>508</v>
      </c>
      <c r="E140" s="16">
        <v>690</v>
      </c>
      <c r="F140" s="16">
        <v>1</v>
      </c>
      <c r="G140" s="16" t="s">
        <v>576</v>
      </c>
    </row>
    <row r="141" spans="1:7">
      <c r="A141" s="16">
        <v>2030</v>
      </c>
      <c r="B141" s="16">
        <v>7</v>
      </c>
      <c r="C141" s="16">
        <v>1</v>
      </c>
      <c r="D141" s="16" t="s">
        <v>509</v>
      </c>
      <c r="E141" s="16">
        <v>3558</v>
      </c>
      <c r="F141" s="16">
        <v>1</v>
      </c>
      <c r="G141" s="16" t="s">
        <v>576</v>
      </c>
    </row>
    <row r="142" spans="1:7">
      <c r="A142" s="16">
        <v>2030</v>
      </c>
      <c r="B142" s="16">
        <v>7</v>
      </c>
      <c r="C142" s="16">
        <v>2</v>
      </c>
      <c r="D142" s="16" t="s">
        <v>28</v>
      </c>
      <c r="E142" s="16">
        <v>1905</v>
      </c>
      <c r="F142" s="16">
        <v>1</v>
      </c>
      <c r="G142" s="16" t="s">
        <v>576</v>
      </c>
    </row>
    <row r="143" spans="1:7">
      <c r="A143" s="16">
        <v>2030</v>
      </c>
      <c r="B143" s="16">
        <v>8</v>
      </c>
      <c r="C143" s="16">
        <v>0</v>
      </c>
      <c r="D143" s="16" t="s">
        <v>508</v>
      </c>
      <c r="E143" s="16">
        <v>2227</v>
      </c>
      <c r="F143" s="16">
        <v>1</v>
      </c>
      <c r="G143" s="16" t="s">
        <v>579</v>
      </c>
    </row>
    <row r="144" spans="1:7">
      <c r="A144" s="16">
        <v>2030</v>
      </c>
      <c r="B144" s="16">
        <v>8</v>
      </c>
      <c r="C144" s="16">
        <v>1</v>
      </c>
      <c r="D144" s="16" t="s">
        <v>509</v>
      </c>
      <c r="E144" s="16">
        <v>11803</v>
      </c>
      <c r="F144" s="16">
        <v>1</v>
      </c>
      <c r="G144" s="16" t="s">
        <v>579</v>
      </c>
    </row>
    <row r="145" spans="1:7">
      <c r="A145" s="16">
        <v>2030</v>
      </c>
      <c r="B145" s="16">
        <v>8</v>
      </c>
      <c r="C145" s="16">
        <v>2</v>
      </c>
      <c r="D145" s="16" t="s">
        <v>28</v>
      </c>
      <c r="E145" s="16">
        <v>6427</v>
      </c>
      <c r="F145" s="16">
        <v>1</v>
      </c>
      <c r="G145" s="16" t="s">
        <v>579</v>
      </c>
    </row>
    <row r="146" spans="1:7">
      <c r="A146" s="16">
        <v>2030</v>
      </c>
      <c r="B146" s="16">
        <v>9</v>
      </c>
      <c r="C146" s="16">
        <v>0</v>
      </c>
      <c r="D146" s="16" t="s">
        <v>508</v>
      </c>
      <c r="E146" s="16">
        <v>536</v>
      </c>
      <c r="F146" s="16">
        <v>1</v>
      </c>
      <c r="G146" s="16" t="s">
        <v>582</v>
      </c>
    </row>
    <row r="147" spans="1:7">
      <c r="A147" s="16">
        <v>2030</v>
      </c>
      <c r="B147" s="16">
        <v>9</v>
      </c>
      <c r="C147" s="16">
        <v>1</v>
      </c>
      <c r="D147" s="16" t="s">
        <v>509</v>
      </c>
      <c r="E147" s="16">
        <v>3177</v>
      </c>
      <c r="F147" s="16">
        <v>1</v>
      </c>
      <c r="G147" s="16" t="s">
        <v>582</v>
      </c>
    </row>
    <row r="148" spans="1:7">
      <c r="A148" s="16">
        <v>2030</v>
      </c>
      <c r="B148" s="16">
        <v>9</v>
      </c>
      <c r="C148" s="16">
        <v>2</v>
      </c>
      <c r="D148" s="16" t="s">
        <v>28</v>
      </c>
      <c r="E148" s="16">
        <v>3347</v>
      </c>
      <c r="F148" s="16">
        <v>1</v>
      </c>
      <c r="G148" s="16" t="s">
        <v>582</v>
      </c>
    </row>
    <row r="149" spans="1:7">
      <c r="A149" s="16">
        <v>2030</v>
      </c>
      <c r="B149" s="16">
        <v>10</v>
      </c>
      <c r="C149" s="16">
        <v>0</v>
      </c>
      <c r="D149" s="16" t="s">
        <v>508</v>
      </c>
      <c r="E149" s="16">
        <v>384</v>
      </c>
      <c r="F149" s="16">
        <v>1</v>
      </c>
      <c r="G149" s="16" t="s">
        <v>586</v>
      </c>
    </row>
    <row r="150" spans="1:7">
      <c r="A150" s="16">
        <v>2030</v>
      </c>
      <c r="B150" s="16">
        <v>10</v>
      </c>
      <c r="C150" s="16">
        <v>1</v>
      </c>
      <c r="D150" s="16" t="s">
        <v>509</v>
      </c>
      <c r="E150" s="16">
        <v>3513</v>
      </c>
      <c r="F150" s="16">
        <v>1</v>
      </c>
      <c r="G150" s="16" t="s">
        <v>586</v>
      </c>
    </row>
    <row r="151" spans="1:7">
      <c r="A151" s="16">
        <v>2030</v>
      </c>
      <c r="B151" s="16">
        <v>10</v>
      </c>
      <c r="C151" s="16">
        <v>2</v>
      </c>
      <c r="D151" s="16" t="s">
        <v>28</v>
      </c>
      <c r="E151" s="16">
        <v>2818</v>
      </c>
      <c r="F151" s="16">
        <v>1</v>
      </c>
      <c r="G151" s="16" t="s">
        <v>586</v>
      </c>
    </row>
    <row r="152" spans="1:7">
      <c r="A152" s="16">
        <v>2030</v>
      </c>
      <c r="B152" s="16">
        <v>11</v>
      </c>
      <c r="C152" s="16">
        <v>0</v>
      </c>
      <c r="D152" s="16" t="s">
        <v>508</v>
      </c>
      <c r="E152" s="16">
        <v>1927</v>
      </c>
      <c r="F152" s="16">
        <v>1</v>
      </c>
      <c r="G152" s="16" t="s">
        <v>589</v>
      </c>
    </row>
    <row r="153" spans="1:7">
      <c r="A153" s="16">
        <v>2030</v>
      </c>
      <c r="B153" s="16">
        <v>11</v>
      </c>
      <c r="C153" s="16">
        <v>1</v>
      </c>
      <c r="D153" s="16" t="s">
        <v>509</v>
      </c>
      <c r="E153" s="16">
        <v>10543</v>
      </c>
      <c r="F153" s="16">
        <v>1</v>
      </c>
      <c r="G153" s="16" t="s">
        <v>589</v>
      </c>
    </row>
    <row r="154" spans="1:7">
      <c r="A154" s="16">
        <v>2030</v>
      </c>
      <c r="B154" s="16">
        <v>11</v>
      </c>
      <c r="C154" s="16">
        <v>2</v>
      </c>
      <c r="D154" s="16" t="s">
        <v>28</v>
      </c>
      <c r="E154" s="16">
        <v>4928</v>
      </c>
      <c r="F154" s="16">
        <v>1</v>
      </c>
      <c r="G154" s="16" t="s">
        <v>589</v>
      </c>
    </row>
    <row r="155" spans="1:7">
      <c r="A155" s="16">
        <v>2030</v>
      </c>
      <c r="B155" s="16">
        <v>12</v>
      </c>
      <c r="C155" s="16">
        <v>0</v>
      </c>
      <c r="D155" s="16" t="s">
        <v>508</v>
      </c>
      <c r="E155" s="16">
        <v>1506</v>
      </c>
      <c r="F155" s="16">
        <v>1</v>
      </c>
      <c r="G155" s="16" t="s">
        <v>592</v>
      </c>
    </row>
    <row r="156" spans="1:7">
      <c r="A156" s="16">
        <v>2030</v>
      </c>
      <c r="B156" s="16">
        <v>12</v>
      </c>
      <c r="C156" s="16">
        <v>1</v>
      </c>
      <c r="D156" s="16" t="s">
        <v>509</v>
      </c>
      <c r="E156" s="16">
        <v>7453</v>
      </c>
      <c r="F156" s="16">
        <v>1</v>
      </c>
      <c r="G156" s="16" t="s">
        <v>592</v>
      </c>
    </row>
    <row r="157" spans="1:7">
      <c r="A157" s="16">
        <v>2030</v>
      </c>
      <c r="B157" s="16">
        <v>12</v>
      </c>
      <c r="C157" s="16">
        <v>2</v>
      </c>
      <c r="D157" s="16" t="s">
        <v>28</v>
      </c>
      <c r="E157" s="16">
        <v>3943</v>
      </c>
      <c r="F157" s="16">
        <v>1</v>
      </c>
      <c r="G157" s="16" t="s">
        <v>592</v>
      </c>
    </row>
    <row r="158" spans="1:7">
      <c r="A158" s="16">
        <v>2030</v>
      </c>
      <c r="B158" s="16">
        <v>13</v>
      </c>
      <c r="C158" s="16">
        <v>0</v>
      </c>
      <c r="D158" s="16" t="s">
        <v>508</v>
      </c>
      <c r="E158" s="16">
        <v>876</v>
      </c>
      <c r="F158" s="16">
        <v>1</v>
      </c>
      <c r="G158" s="16" t="s">
        <v>595</v>
      </c>
    </row>
    <row r="159" spans="1:7">
      <c r="A159" s="16">
        <v>2030</v>
      </c>
      <c r="B159" s="16">
        <v>13</v>
      </c>
      <c r="C159" s="16">
        <v>1</v>
      </c>
      <c r="D159" s="16" t="s">
        <v>509</v>
      </c>
      <c r="E159" s="16">
        <v>4678</v>
      </c>
      <c r="F159" s="16">
        <v>1</v>
      </c>
      <c r="G159" s="16" t="s">
        <v>595</v>
      </c>
    </row>
    <row r="160" spans="1:7">
      <c r="A160" s="16">
        <v>2030</v>
      </c>
      <c r="B160" s="16">
        <v>13</v>
      </c>
      <c r="C160" s="16">
        <v>2</v>
      </c>
      <c r="D160" s="16" t="s">
        <v>28</v>
      </c>
      <c r="E160" s="16">
        <v>2437</v>
      </c>
      <c r="F160" s="16">
        <v>1</v>
      </c>
      <c r="G160" s="16" t="s">
        <v>595</v>
      </c>
    </row>
    <row r="161" spans="1:7">
      <c r="A161" s="16">
        <v>2030</v>
      </c>
      <c r="B161" s="16">
        <v>14</v>
      </c>
      <c r="C161" s="16">
        <v>0</v>
      </c>
      <c r="D161" s="16" t="s">
        <v>508</v>
      </c>
      <c r="E161" s="16">
        <v>623</v>
      </c>
      <c r="F161" s="16">
        <v>1</v>
      </c>
      <c r="G161" s="16" t="s">
        <v>598</v>
      </c>
    </row>
    <row r="162" spans="1:7">
      <c r="A162" s="16">
        <v>2030</v>
      </c>
      <c r="B162" s="16">
        <v>14</v>
      </c>
      <c r="C162" s="16">
        <v>1</v>
      </c>
      <c r="D162" s="16" t="s">
        <v>509</v>
      </c>
      <c r="E162" s="16">
        <v>3908</v>
      </c>
      <c r="F162" s="16">
        <v>1</v>
      </c>
      <c r="G162" s="16" t="s">
        <v>598</v>
      </c>
    </row>
    <row r="163" spans="1:7">
      <c r="A163" s="16">
        <v>2030</v>
      </c>
      <c r="B163" s="16">
        <v>14</v>
      </c>
      <c r="C163" s="16">
        <v>2</v>
      </c>
      <c r="D163" s="16" t="s">
        <v>28</v>
      </c>
      <c r="E163" s="16">
        <v>2333</v>
      </c>
      <c r="F163" s="16">
        <v>1</v>
      </c>
      <c r="G163" s="16" t="s">
        <v>598</v>
      </c>
    </row>
    <row r="164" spans="1:7">
      <c r="A164" s="16">
        <v>2030</v>
      </c>
      <c r="B164" s="16">
        <v>15</v>
      </c>
      <c r="C164" s="16">
        <v>0</v>
      </c>
      <c r="D164" s="16" t="s">
        <v>508</v>
      </c>
      <c r="E164" s="16">
        <v>1585</v>
      </c>
      <c r="F164" s="16">
        <v>1</v>
      </c>
      <c r="G164" s="16" t="s">
        <v>601</v>
      </c>
    </row>
    <row r="165" spans="1:7">
      <c r="A165" s="16">
        <v>2030</v>
      </c>
      <c r="B165" s="16">
        <v>15</v>
      </c>
      <c r="C165" s="16">
        <v>1</v>
      </c>
      <c r="D165" s="16" t="s">
        <v>509</v>
      </c>
      <c r="E165" s="16">
        <v>8414</v>
      </c>
      <c r="F165" s="16">
        <v>1</v>
      </c>
      <c r="G165" s="16" t="s">
        <v>601</v>
      </c>
    </row>
    <row r="166" spans="1:7">
      <c r="A166" s="16">
        <v>2030</v>
      </c>
      <c r="B166" s="16">
        <v>15</v>
      </c>
      <c r="C166" s="16">
        <v>2</v>
      </c>
      <c r="D166" s="16" t="s">
        <v>28</v>
      </c>
      <c r="E166" s="16">
        <v>4066</v>
      </c>
      <c r="F166" s="16">
        <v>1</v>
      </c>
      <c r="G166" s="16" t="s">
        <v>601</v>
      </c>
    </row>
    <row r="167" spans="1:7">
      <c r="A167" s="16">
        <v>2030</v>
      </c>
      <c r="B167" s="16">
        <v>16</v>
      </c>
      <c r="C167" s="16">
        <v>0</v>
      </c>
      <c r="D167" s="16" t="s">
        <v>508</v>
      </c>
      <c r="E167" s="16">
        <v>4466</v>
      </c>
      <c r="F167" s="16">
        <v>1</v>
      </c>
      <c r="G167" s="16" t="s">
        <v>604</v>
      </c>
    </row>
    <row r="168" spans="1:7">
      <c r="A168" s="16">
        <v>2030</v>
      </c>
      <c r="B168" s="16">
        <v>16</v>
      </c>
      <c r="C168" s="16">
        <v>1</v>
      </c>
      <c r="D168" s="16" t="s">
        <v>509</v>
      </c>
      <c r="E168" s="16">
        <v>23692</v>
      </c>
      <c r="F168" s="16">
        <v>1</v>
      </c>
      <c r="G168" s="16" t="s">
        <v>604</v>
      </c>
    </row>
    <row r="169" spans="1:7">
      <c r="A169" s="16">
        <v>2030</v>
      </c>
      <c r="B169" s="16">
        <v>16</v>
      </c>
      <c r="C169" s="16">
        <v>2</v>
      </c>
      <c r="D169" s="16" t="s">
        <v>28</v>
      </c>
      <c r="E169" s="16">
        <v>9282</v>
      </c>
      <c r="F169" s="16">
        <v>1</v>
      </c>
      <c r="G169" s="16" t="s">
        <v>604</v>
      </c>
    </row>
    <row r="170" spans="1:7">
      <c r="A170" s="16">
        <v>2030</v>
      </c>
      <c r="B170" s="16">
        <v>17</v>
      </c>
      <c r="C170" s="16">
        <v>0</v>
      </c>
      <c r="D170" s="16" t="s">
        <v>508</v>
      </c>
      <c r="E170" s="16">
        <v>1023</v>
      </c>
      <c r="F170" s="16">
        <v>1</v>
      </c>
      <c r="G170" s="16" t="s">
        <v>608</v>
      </c>
    </row>
    <row r="171" spans="1:7">
      <c r="A171" s="16">
        <v>2030</v>
      </c>
      <c r="B171" s="16">
        <v>17</v>
      </c>
      <c r="C171" s="16">
        <v>1</v>
      </c>
      <c r="D171" s="16" t="s">
        <v>509</v>
      </c>
      <c r="E171" s="16">
        <v>5550</v>
      </c>
      <c r="F171" s="16">
        <v>1</v>
      </c>
      <c r="G171" s="16" t="s">
        <v>608</v>
      </c>
    </row>
    <row r="172" spans="1:7">
      <c r="A172" s="16">
        <v>2030</v>
      </c>
      <c r="B172" s="16">
        <v>17</v>
      </c>
      <c r="C172" s="16">
        <v>2</v>
      </c>
      <c r="D172" s="16" t="s">
        <v>28</v>
      </c>
      <c r="E172" s="16">
        <v>5068</v>
      </c>
      <c r="F172" s="16">
        <v>1</v>
      </c>
      <c r="G172" s="16" t="s">
        <v>608</v>
      </c>
    </row>
    <row r="173" spans="1:7">
      <c r="A173" s="16">
        <v>2030</v>
      </c>
      <c r="B173" s="16">
        <v>18</v>
      </c>
      <c r="C173" s="16">
        <v>0</v>
      </c>
      <c r="D173" s="16" t="s">
        <v>508</v>
      </c>
      <c r="E173" s="16">
        <v>1877</v>
      </c>
      <c r="F173" s="16">
        <v>1</v>
      </c>
      <c r="G173" s="16" t="s">
        <v>692</v>
      </c>
    </row>
    <row r="174" spans="1:7">
      <c r="A174" s="16">
        <v>2030</v>
      </c>
      <c r="B174" s="16">
        <v>18</v>
      </c>
      <c r="C174" s="16">
        <v>1</v>
      </c>
      <c r="D174" s="16" t="s">
        <v>509</v>
      </c>
      <c r="E174" s="16">
        <v>6817</v>
      </c>
      <c r="F174" s="16">
        <v>1</v>
      </c>
      <c r="G174" s="16" t="s">
        <v>692</v>
      </c>
    </row>
    <row r="175" spans="1:7">
      <c r="A175" s="16">
        <v>2030</v>
      </c>
      <c r="B175" s="16">
        <v>18</v>
      </c>
      <c r="C175" s="16">
        <v>2</v>
      </c>
      <c r="D175" s="16" t="s">
        <v>28</v>
      </c>
      <c r="E175" s="16">
        <v>1954</v>
      </c>
      <c r="F175" s="16">
        <v>1</v>
      </c>
      <c r="G175" s="16" t="s">
        <v>692</v>
      </c>
    </row>
    <row r="176" spans="1:7">
      <c r="A176" s="16">
        <v>2030</v>
      </c>
      <c r="B176" s="16">
        <v>19</v>
      </c>
      <c r="C176" s="16">
        <v>0</v>
      </c>
      <c r="D176" s="16" t="s">
        <v>508</v>
      </c>
      <c r="E176" s="16">
        <v>758</v>
      </c>
      <c r="F176" s="16">
        <v>1</v>
      </c>
      <c r="G176" s="16" t="s">
        <v>613</v>
      </c>
    </row>
    <row r="177" spans="1:7">
      <c r="A177" s="16">
        <v>2030</v>
      </c>
      <c r="B177" s="16">
        <v>19</v>
      </c>
      <c r="C177" s="16">
        <v>1</v>
      </c>
      <c r="D177" s="16" t="s">
        <v>509</v>
      </c>
      <c r="E177" s="16">
        <v>4792</v>
      </c>
      <c r="F177" s="16">
        <v>1</v>
      </c>
      <c r="G177" s="16" t="s">
        <v>613</v>
      </c>
    </row>
    <row r="178" spans="1:7">
      <c r="A178" s="16">
        <v>2030</v>
      </c>
      <c r="B178" s="16">
        <v>19</v>
      </c>
      <c r="C178" s="16">
        <v>2</v>
      </c>
      <c r="D178" s="16" t="s">
        <v>28</v>
      </c>
      <c r="E178" s="16">
        <v>2908</v>
      </c>
      <c r="F178" s="16">
        <v>1</v>
      </c>
      <c r="G178" s="16" t="s">
        <v>613</v>
      </c>
    </row>
    <row r="179" spans="1:7">
      <c r="A179" s="16">
        <v>2030</v>
      </c>
      <c r="B179" s="16">
        <v>20</v>
      </c>
      <c r="C179" s="16">
        <v>0</v>
      </c>
      <c r="D179" s="16" t="s">
        <v>508</v>
      </c>
      <c r="E179" s="16">
        <v>41</v>
      </c>
      <c r="F179" s="16">
        <v>1</v>
      </c>
      <c r="G179" s="16" t="s">
        <v>615</v>
      </c>
    </row>
    <row r="180" spans="1:7">
      <c r="A180" s="16">
        <v>2030</v>
      </c>
      <c r="B180" s="16">
        <v>20</v>
      </c>
      <c r="C180" s="16">
        <v>1</v>
      </c>
      <c r="D180" s="16" t="s">
        <v>509</v>
      </c>
      <c r="E180" s="16">
        <v>782</v>
      </c>
      <c r="F180" s="16">
        <v>1</v>
      </c>
      <c r="G180" s="16" t="s">
        <v>615</v>
      </c>
    </row>
    <row r="181" spans="1:7">
      <c r="A181" s="16">
        <v>2030</v>
      </c>
      <c r="B181" s="16">
        <v>20</v>
      </c>
      <c r="C181" s="16">
        <v>2</v>
      </c>
      <c r="D181" s="16" t="s">
        <v>28</v>
      </c>
      <c r="E181" s="16">
        <v>949</v>
      </c>
      <c r="F181" s="16">
        <v>1</v>
      </c>
      <c r="G181" s="16" t="s">
        <v>615</v>
      </c>
    </row>
    <row r="182" spans="1:7">
      <c r="A182" s="16">
        <v>2035</v>
      </c>
      <c r="B182" s="16">
        <v>1</v>
      </c>
      <c r="C182" s="16">
        <v>0</v>
      </c>
      <c r="D182" s="16" t="s">
        <v>508</v>
      </c>
      <c r="E182" s="16">
        <v>1231</v>
      </c>
      <c r="F182" s="16">
        <v>1</v>
      </c>
      <c r="G182" s="16" t="s">
        <v>560</v>
      </c>
    </row>
    <row r="183" spans="1:7">
      <c r="A183" s="16">
        <v>2035</v>
      </c>
      <c r="B183" s="16">
        <v>1</v>
      </c>
      <c r="C183" s="16">
        <v>1</v>
      </c>
      <c r="D183" s="16" t="s">
        <v>509</v>
      </c>
      <c r="E183" s="16">
        <v>7435</v>
      </c>
      <c r="F183" s="16">
        <v>1</v>
      </c>
      <c r="G183" s="16" t="s">
        <v>560</v>
      </c>
    </row>
    <row r="184" spans="1:7">
      <c r="A184" s="16">
        <v>2035</v>
      </c>
      <c r="B184" s="16">
        <v>1</v>
      </c>
      <c r="C184" s="16">
        <v>2</v>
      </c>
      <c r="D184" s="16" t="s">
        <v>28</v>
      </c>
      <c r="E184" s="16">
        <v>4514</v>
      </c>
      <c r="F184" s="16">
        <v>1</v>
      </c>
      <c r="G184" s="16" t="s">
        <v>560</v>
      </c>
    </row>
    <row r="185" spans="1:7">
      <c r="A185" s="16">
        <v>2035</v>
      </c>
      <c r="B185" s="16">
        <v>2</v>
      </c>
      <c r="C185" s="16">
        <v>0</v>
      </c>
      <c r="D185" s="16" t="s">
        <v>508</v>
      </c>
      <c r="E185" s="16">
        <v>542</v>
      </c>
      <c r="F185" s="16">
        <v>1</v>
      </c>
      <c r="G185" s="16" t="s">
        <v>563</v>
      </c>
    </row>
    <row r="186" spans="1:7">
      <c r="A186" s="16">
        <v>2035</v>
      </c>
      <c r="B186" s="16">
        <v>2</v>
      </c>
      <c r="C186" s="16">
        <v>1</v>
      </c>
      <c r="D186" s="16" t="s">
        <v>509</v>
      </c>
      <c r="E186" s="16">
        <v>3370</v>
      </c>
      <c r="F186" s="16">
        <v>1</v>
      </c>
      <c r="G186" s="16" t="s">
        <v>563</v>
      </c>
    </row>
    <row r="187" spans="1:7">
      <c r="A187" s="16">
        <v>2035</v>
      </c>
      <c r="B187" s="16">
        <v>2</v>
      </c>
      <c r="C187" s="16">
        <v>2</v>
      </c>
      <c r="D187" s="16" t="s">
        <v>28</v>
      </c>
      <c r="E187" s="16">
        <v>1617</v>
      </c>
      <c r="F187" s="16">
        <v>1</v>
      </c>
      <c r="G187" s="16" t="s">
        <v>563</v>
      </c>
    </row>
    <row r="188" spans="1:7">
      <c r="A188" s="16">
        <v>2035</v>
      </c>
      <c r="B188" s="16">
        <v>3</v>
      </c>
      <c r="C188" s="16">
        <v>0</v>
      </c>
      <c r="D188" s="16" t="s">
        <v>508</v>
      </c>
      <c r="E188" s="16">
        <v>723</v>
      </c>
      <c r="F188" s="16">
        <v>1</v>
      </c>
      <c r="G188" s="16" t="s">
        <v>566</v>
      </c>
    </row>
    <row r="189" spans="1:7">
      <c r="A189" s="16">
        <v>2035</v>
      </c>
      <c r="B189" s="16">
        <v>3</v>
      </c>
      <c r="C189" s="16">
        <v>1</v>
      </c>
      <c r="D189" s="16" t="s">
        <v>509</v>
      </c>
      <c r="E189" s="16">
        <v>4506</v>
      </c>
      <c r="F189" s="16">
        <v>1</v>
      </c>
      <c r="G189" s="16" t="s">
        <v>566</v>
      </c>
    </row>
    <row r="190" spans="1:7">
      <c r="A190" s="16">
        <v>2035</v>
      </c>
      <c r="B190" s="16">
        <v>3</v>
      </c>
      <c r="C190" s="16">
        <v>2</v>
      </c>
      <c r="D190" s="16" t="s">
        <v>28</v>
      </c>
      <c r="E190" s="16">
        <v>2317</v>
      </c>
      <c r="F190" s="16">
        <v>1</v>
      </c>
      <c r="G190" s="16" t="s">
        <v>566</v>
      </c>
    </row>
    <row r="191" spans="1:7">
      <c r="A191" s="16">
        <v>2035</v>
      </c>
      <c r="B191" s="16">
        <v>4</v>
      </c>
      <c r="C191" s="16">
        <v>0</v>
      </c>
      <c r="D191" s="16" t="s">
        <v>508</v>
      </c>
      <c r="E191" s="16">
        <v>378</v>
      </c>
      <c r="F191" s="16">
        <v>1</v>
      </c>
      <c r="G191" s="16" t="s">
        <v>569</v>
      </c>
    </row>
    <row r="192" spans="1:7">
      <c r="A192" s="16">
        <v>2035</v>
      </c>
      <c r="B192" s="16">
        <v>4</v>
      </c>
      <c r="C192" s="16">
        <v>1</v>
      </c>
      <c r="D192" s="16" t="s">
        <v>509</v>
      </c>
      <c r="E192" s="16">
        <v>2039</v>
      </c>
      <c r="F192" s="16">
        <v>1</v>
      </c>
      <c r="G192" s="16" t="s">
        <v>569</v>
      </c>
    </row>
    <row r="193" spans="1:7">
      <c r="A193" s="16">
        <v>2035</v>
      </c>
      <c r="B193" s="16">
        <v>4</v>
      </c>
      <c r="C193" s="16">
        <v>2</v>
      </c>
      <c r="D193" s="16" t="s">
        <v>28</v>
      </c>
      <c r="E193" s="16">
        <v>1287</v>
      </c>
      <c r="F193" s="16">
        <v>1</v>
      </c>
      <c r="G193" s="16" t="s">
        <v>569</v>
      </c>
    </row>
    <row r="194" spans="1:7">
      <c r="A194" s="16">
        <v>2035</v>
      </c>
      <c r="B194" s="16">
        <v>5</v>
      </c>
      <c r="C194" s="16">
        <v>0</v>
      </c>
      <c r="D194" s="16" t="s">
        <v>508</v>
      </c>
      <c r="E194" s="16">
        <v>666</v>
      </c>
      <c r="F194" s="16">
        <v>1</v>
      </c>
      <c r="G194" s="16" t="s">
        <v>679</v>
      </c>
    </row>
    <row r="195" spans="1:7">
      <c r="A195" s="16">
        <v>2035</v>
      </c>
      <c r="B195" s="16">
        <v>5</v>
      </c>
      <c r="C195" s="16">
        <v>1</v>
      </c>
      <c r="D195" s="16" t="s">
        <v>509</v>
      </c>
      <c r="E195" s="16">
        <v>3883</v>
      </c>
      <c r="F195" s="16">
        <v>1</v>
      </c>
      <c r="G195" s="16" t="s">
        <v>679</v>
      </c>
    </row>
    <row r="196" spans="1:7">
      <c r="A196" s="16">
        <v>2035</v>
      </c>
      <c r="B196" s="16">
        <v>5</v>
      </c>
      <c r="C196" s="16">
        <v>2</v>
      </c>
      <c r="D196" s="16" t="s">
        <v>28</v>
      </c>
      <c r="E196" s="16">
        <v>2725</v>
      </c>
      <c r="F196" s="16">
        <v>1</v>
      </c>
      <c r="G196" s="16" t="s">
        <v>679</v>
      </c>
    </row>
    <row r="197" spans="1:7">
      <c r="A197" s="16">
        <v>2035</v>
      </c>
      <c r="B197" s="16">
        <v>6</v>
      </c>
      <c r="C197" s="16">
        <v>0</v>
      </c>
      <c r="D197" s="16" t="s">
        <v>508</v>
      </c>
      <c r="E197" s="16">
        <v>958</v>
      </c>
      <c r="F197" s="16">
        <v>1</v>
      </c>
      <c r="G197" s="16" t="s">
        <v>573</v>
      </c>
    </row>
    <row r="198" spans="1:7">
      <c r="A198" s="16">
        <v>2035</v>
      </c>
      <c r="B198" s="16">
        <v>6</v>
      </c>
      <c r="C198" s="16">
        <v>1</v>
      </c>
      <c r="D198" s="16" t="s">
        <v>509</v>
      </c>
      <c r="E198" s="16">
        <v>5527</v>
      </c>
      <c r="F198" s="16">
        <v>1</v>
      </c>
      <c r="G198" s="16" t="s">
        <v>573</v>
      </c>
    </row>
    <row r="199" spans="1:7">
      <c r="A199" s="16">
        <v>2035</v>
      </c>
      <c r="B199" s="16">
        <v>6</v>
      </c>
      <c r="C199" s="16">
        <v>2</v>
      </c>
      <c r="D199" s="16" t="s">
        <v>28</v>
      </c>
      <c r="E199" s="16">
        <v>3272</v>
      </c>
      <c r="F199" s="16">
        <v>1</v>
      </c>
      <c r="G199" s="16" t="s">
        <v>573</v>
      </c>
    </row>
    <row r="200" spans="1:7">
      <c r="A200" s="16">
        <v>2035</v>
      </c>
      <c r="B200" s="16">
        <v>7</v>
      </c>
      <c r="C200" s="16">
        <v>0</v>
      </c>
      <c r="D200" s="16" t="s">
        <v>508</v>
      </c>
      <c r="E200" s="16">
        <v>614</v>
      </c>
      <c r="F200" s="16">
        <v>1</v>
      </c>
      <c r="G200" s="16" t="s">
        <v>576</v>
      </c>
    </row>
    <row r="201" spans="1:7">
      <c r="A201" s="16">
        <v>2035</v>
      </c>
      <c r="B201" s="16">
        <v>7</v>
      </c>
      <c r="C201" s="16">
        <v>1</v>
      </c>
      <c r="D201" s="16" t="s">
        <v>509</v>
      </c>
      <c r="E201" s="16">
        <v>3378</v>
      </c>
      <c r="F201" s="16">
        <v>1</v>
      </c>
      <c r="G201" s="16" t="s">
        <v>576</v>
      </c>
    </row>
    <row r="202" spans="1:7">
      <c r="A202" s="16">
        <v>2035</v>
      </c>
      <c r="B202" s="16">
        <v>7</v>
      </c>
      <c r="C202" s="16">
        <v>2</v>
      </c>
      <c r="D202" s="16" t="s">
        <v>28</v>
      </c>
      <c r="E202" s="16">
        <v>1956</v>
      </c>
      <c r="F202" s="16">
        <v>1</v>
      </c>
      <c r="G202" s="16" t="s">
        <v>576</v>
      </c>
    </row>
    <row r="203" spans="1:7">
      <c r="A203" s="16">
        <v>2035</v>
      </c>
      <c r="B203" s="16">
        <v>8</v>
      </c>
      <c r="C203" s="16">
        <v>0</v>
      </c>
      <c r="D203" s="16" t="s">
        <v>508</v>
      </c>
      <c r="E203" s="16">
        <v>1864</v>
      </c>
      <c r="F203" s="16">
        <v>1</v>
      </c>
      <c r="G203" s="16" t="s">
        <v>579</v>
      </c>
    </row>
    <row r="204" spans="1:7">
      <c r="A204" s="16">
        <v>2035</v>
      </c>
      <c r="B204" s="16">
        <v>8</v>
      </c>
      <c r="C204" s="16">
        <v>1</v>
      </c>
      <c r="D204" s="16" t="s">
        <v>509</v>
      </c>
      <c r="E204" s="16">
        <v>10644</v>
      </c>
      <c r="F204" s="16">
        <v>1</v>
      </c>
      <c r="G204" s="16" t="s">
        <v>579</v>
      </c>
    </row>
    <row r="205" spans="1:7">
      <c r="A205" s="16">
        <v>2035</v>
      </c>
      <c r="B205" s="16">
        <v>8</v>
      </c>
      <c r="C205" s="16">
        <v>2</v>
      </c>
      <c r="D205" s="16" t="s">
        <v>28</v>
      </c>
      <c r="E205" s="16">
        <v>7124</v>
      </c>
      <c r="F205" s="16">
        <v>1</v>
      </c>
      <c r="G205" s="16" t="s">
        <v>579</v>
      </c>
    </row>
    <row r="206" spans="1:7">
      <c r="A206" s="16">
        <v>2035</v>
      </c>
      <c r="B206" s="16">
        <v>9</v>
      </c>
      <c r="C206" s="16">
        <v>0</v>
      </c>
      <c r="D206" s="16" t="s">
        <v>508</v>
      </c>
      <c r="E206" s="16">
        <v>464</v>
      </c>
      <c r="F206" s="16">
        <v>1</v>
      </c>
      <c r="G206" s="16" t="s">
        <v>582</v>
      </c>
    </row>
    <row r="207" spans="1:7">
      <c r="A207" s="16">
        <v>2035</v>
      </c>
      <c r="B207" s="16">
        <v>9</v>
      </c>
      <c r="C207" s="16">
        <v>1</v>
      </c>
      <c r="D207" s="16" t="s">
        <v>509</v>
      </c>
      <c r="E207" s="16">
        <v>2753</v>
      </c>
      <c r="F207" s="16">
        <v>1</v>
      </c>
      <c r="G207" s="16" t="s">
        <v>582</v>
      </c>
    </row>
    <row r="208" spans="1:7">
      <c r="A208" s="16">
        <v>2035</v>
      </c>
      <c r="B208" s="16">
        <v>9</v>
      </c>
      <c r="C208" s="16">
        <v>2</v>
      </c>
      <c r="D208" s="16" t="s">
        <v>28</v>
      </c>
      <c r="E208" s="16">
        <v>3096</v>
      </c>
      <c r="F208" s="16">
        <v>1</v>
      </c>
      <c r="G208" s="16" t="s">
        <v>582</v>
      </c>
    </row>
    <row r="209" spans="1:7">
      <c r="A209" s="16">
        <v>2035</v>
      </c>
      <c r="B209" s="16">
        <v>10</v>
      </c>
      <c r="C209" s="16">
        <v>0</v>
      </c>
      <c r="D209" s="16" t="s">
        <v>508</v>
      </c>
      <c r="E209" s="16">
        <v>284</v>
      </c>
      <c r="F209" s="16">
        <v>1</v>
      </c>
      <c r="G209" s="16" t="s">
        <v>586</v>
      </c>
    </row>
    <row r="210" spans="1:7">
      <c r="A210" s="16">
        <v>2035</v>
      </c>
      <c r="B210" s="16">
        <v>10</v>
      </c>
      <c r="C210" s="16">
        <v>1</v>
      </c>
      <c r="D210" s="16" t="s">
        <v>509</v>
      </c>
      <c r="E210" s="16">
        <v>2695</v>
      </c>
      <c r="F210" s="16">
        <v>1</v>
      </c>
      <c r="G210" s="16" t="s">
        <v>586</v>
      </c>
    </row>
    <row r="211" spans="1:7">
      <c r="A211" s="16">
        <v>2035</v>
      </c>
      <c r="B211" s="16">
        <v>10</v>
      </c>
      <c r="C211" s="16">
        <v>2</v>
      </c>
      <c r="D211" s="16" t="s">
        <v>28</v>
      </c>
      <c r="E211" s="16">
        <v>3091</v>
      </c>
      <c r="F211" s="16">
        <v>1</v>
      </c>
      <c r="G211" s="16" t="s">
        <v>586</v>
      </c>
    </row>
    <row r="212" spans="1:7">
      <c r="A212" s="16">
        <v>2035</v>
      </c>
      <c r="B212" s="16">
        <v>11</v>
      </c>
      <c r="C212" s="16">
        <v>0</v>
      </c>
      <c r="D212" s="16" t="s">
        <v>508</v>
      </c>
      <c r="E212" s="16">
        <v>1682</v>
      </c>
      <c r="F212" s="16">
        <v>1</v>
      </c>
      <c r="G212" s="16" t="s">
        <v>589</v>
      </c>
    </row>
    <row r="213" spans="1:7">
      <c r="A213" s="16">
        <v>2035</v>
      </c>
      <c r="B213" s="16">
        <v>11</v>
      </c>
      <c r="C213" s="16">
        <v>1</v>
      </c>
      <c r="D213" s="16" t="s">
        <v>509</v>
      </c>
      <c r="E213" s="16">
        <v>9737</v>
      </c>
      <c r="F213" s="16">
        <v>1</v>
      </c>
      <c r="G213" s="16" t="s">
        <v>589</v>
      </c>
    </row>
    <row r="214" spans="1:7">
      <c r="A214" s="16">
        <v>2035</v>
      </c>
      <c r="B214" s="16">
        <v>11</v>
      </c>
      <c r="C214" s="16">
        <v>2</v>
      </c>
      <c r="D214" s="16" t="s">
        <v>28</v>
      </c>
      <c r="E214" s="16">
        <v>5402</v>
      </c>
      <c r="F214" s="16">
        <v>1</v>
      </c>
      <c r="G214" s="16" t="s">
        <v>589</v>
      </c>
    </row>
    <row r="215" spans="1:7">
      <c r="A215" s="16">
        <v>2035</v>
      </c>
      <c r="B215" s="16">
        <v>12</v>
      </c>
      <c r="C215" s="16">
        <v>0</v>
      </c>
      <c r="D215" s="16" t="s">
        <v>508</v>
      </c>
      <c r="E215" s="16">
        <v>1283</v>
      </c>
      <c r="F215" s="16">
        <v>1</v>
      </c>
      <c r="G215" s="16" t="s">
        <v>592</v>
      </c>
    </row>
    <row r="216" spans="1:7">
      <c r="A216" s="16">
        <v>2035</v>
      </c>
      <c r="B216" s="16">
        <v>12</v>
      </c>
      <c r="C216" s="16">
        <v>1</v>
      </c>
      <c r="D216" s="16" t="s">
        <v>509</v>
      </c>
      <c r="E216" s="16">
        <v>6903</v>
      </c>
      <c r="F216" s="16">
        <v>1</v>
      </c>
      <c r="G216" s="16" t="s">
        <v>592</v>
      </c>
    </row>
    <row r="217" spans="1:7">
      <c r="A217" s="16">
        <v>2035</v>
      </c>
      <c r="B217" s="16">
        <v>12</v>
      </c>
      <c r="C217" s="16">
        <v>2</v>
      </c>
      <c r="D217" s="16" t="s">
        <v>28</v>
      </c>
      <c r="E217" s="16">
        <v>4199</v>
      </c>
      <c r="F217" s="16">
        <v>1</v>
      </c>
      <c r="G217" s="16" t="s">
        <v>592</v>
      </c>
    </row>
    <row r="218" spans="1:7">
      <c r="A218" s="16">
        <v>2035</v>
      </c>
      <c r="B218" s="16">
        <v>13</v>
      </c>
      <c r="C218" s="16">
        <v>0</v>
      </c>
      <c r="D218" s="16" t="s">
        <v>508</v>
      </c>
      <c r="E218" s="16">
        <v>783</v>
      </c>
      <c r="F218" s="16">
        <v>1</v>
      </c>
      <c r="G218" s="16" t="s">
        <v>595</v>
      </c>
    </row>
    <row r="219" spans="1:7">
      <c r="A219" s="16">
        <v>2035</v>
      </c>
      <c r="B219" s="16">
        <v>13</v>
      </c>
      <c r="C219" s="16">
        <v>1</v>
      </c>
      <c r="D219" s="16" t="s">
        <v>509</v>
      </c>
      <c r="E219" s="16">
        <v>4396</v>
      </c>
      <c r="F219" s="16">
        <v>1</v>
      </c>
      <c r="G219" s="16" t="s">
        <v>595</v>
      </c>
    </row>
    <row r="220" spans="1:7">
      <c r="A220" s="16">
        <v>2035</v>
      </c>
      <c r="B220" s="16">
        <v>13</v>
      </c>
      <c r="C220" s="16">
        <v>2</v>
      </c>
      <c r="D220" s="16" t="s">
        <v>28</v>
      </c>
      <c r="E220" s="16">
        <v>2418</v>
      </c>
      <c r="F220" s="16">
        <v>1</v>
      </c>
      <c r="G220" s="16" t="s">
        <v>595</v>
      </c>
    </row>
    <row r="221" spans="1:7">
      <c r="A221" s="16">
        <v>2035</v>
      </c>
      <c r="B221" s="16">
        <v>14</v>
      </c>
      <c r="C221" s="16">
        <v>0</v>
      </c>
      <c r="D221" s="16" t="s">
        <v>508</v>
      </c>
      <c r="E221" s="16">
        <v>487</v>
      </c>
      <c r="F221" s="16">
        <v>1</v>
      </c>
      <c r="G221" s="16" t="s">
        <v>598</v>
      </c>
    </row>
    <row r="222" spans="1:7">
      <c r="A222" s="16">
        <v>2035</v>
      </c>
      <c r="B222" s="16">
        <v>14</v>
      </c>
      <c r="C222" s="16">
        <v>1</v>
      </c>
      <c r="D222" s="16" t="s">
        <v>509</v>
      </c>
      <c r="E222" s="16">
        <v>3479</v>
      </c>
      <c r="F222" s="16">
        <v>1</v>
      </c>
      <c r="G222" s="16" t="s">
        <v>598</v>
      </c>
    </row>
    <row r="223" spans="1:7">
      <c r="A223" s="16">
        <v>2035</v>
      </c>
      <c r="B223" s="16">
        <v>14</v>
      </c>
      <c r="C223" s="16">
        <v>2</v>
      </c>
      <c r="D223" s="16" t="s">
        <v>28</v>
      </c>
      <c r="E223" s="16">
        <v>2449</v>
      </c>
      <c r="F223" s="16">
        <v>1</v>
      </c>
      <c r="G223" s="16" t="s">
        <v>598</v>
      </c>
    </row>
    <row r="224" spans="1:7">
      <c r="A224" s="16">
        <v>2035</v>
      </c>
      <c r="B224" s="16">
        <v>15</v>
      </c>
      <c r="C224" s="16">
        <v>0</v>
      </c>
      <c r="D224" s="16" t="s">
        <v>508</v>
      </c>
      <c r="E224" s="16">
        <v>1455</v>
      </c>
      <c r="F224" s="16">
        <v>1</v>
      </c>
      <c r="G224" s="16" t="s">
        <v>601</v>
      </c>
    </row>
    <row r="225" spans="1:7">
      <c r="A225" s="16">
        <v>2035</v>
      </c>
      <c r="B225" s="16">
        <v>15</v>
      </c>
      <c r="C225" s="16">
        <v>1</v>
      </c>
      <c r="D225" s="16" t="s">
        <v>509</v>
      </c>
      <c r="E225" s="16">
        <v>7840</v>
      </c>
      <c r="F225" s="16">
        <v>1</v>
      </c>
      <c r="G225" s="16" t="s">
        <v>601</v>
      </c>
    </row>
    <row r="226" spans="1:7">
      <c r="A226" s="16">
        <v>2035</v>
      </c>
      <c r="B226" s="16">
        <v>15</v>
      </c>
      <c r="C226" s="16">
        <v>2</v>
      </c>
      <c r="D226" s="16" t="s">
        <v>28</v>
      </c>
      <c r="E226" s="16">
        <v>4221</v>
      </c>
      <c r="F226" s="16">
        <v>1</v>
      </c>
      <c r="G226" s="16" t="s">
        <v>601</v>
      </c>
    </row>
    <row r="227" spans="1:7">
      <c r="A227" s="16">
        <v>2035</v>
      </c>
      <c r="B227" s="16">
        <v>16</v>
      </c>
      <c r="C227" s="16">
        <v>0</v>
      </c>
      <c r="D227" s="16" t="s">
        <v>508</v>
      </c>
      <c r="E227" s="16">
        <v>3927</v>
      </c>
      <c r="F227" s="16">
        <v>1</v>
      </c>
      <c r="G227" s="16" t="s">
        <v>604</v>
      </c>
    </row>
    <row r="228" spans="1:7">
      <c r="A228" s="16">
        <v>2035</v>
      </c>
      <c r="B228" s="16">
        <v>16</v>
      </c>
      <c r="C228" s="16">
        <v>1</v>
      </c>
      <c r="D228" s="16" t="s">
        <v>509</v>
      </c>
      <c r="E228" s="16">
        <v>21773</v>
      </c>
      <c r="F228" s="16">
        <v>1</v>
      </c>
      <c r="G228" s="16" t="s">
        <v>604</v>
      </c>
    </row>
    <row r="229" spans="1:7">
      <c r="A229" s="16">
        <v>2035</v>
      </c>
      <c r="B229" s="16">
        <v>16</v>
      </c>
      <c r="C229" s="16">
        <v>2</v>
      </c>
      <c r="D229" s="16" t="s">
        <v>28</v>
      </c>
      <c r="E229" s="16">
        <v>10377</v>
      </c>
      <c r="F229" s="16">
        <v>1</v>
      </c>
      <c r="G229" s="16" t="s">
        <v>604</v>
      </c>
    </row>
    <row r="230" spans="1:7">
      <c r="A230" s="16">
        <v>2035</v>
      </c>
      <c r="B230" s="16">
        <v>17</v>
      </c>
      <c r="C230" s="16">
        <v>0</v>
      </c>
      <c r="D230" s="16" t="s">
        <v>508</v>
      </c>
      <c r="E230" s="16">
        <v>873</v>
      </c>
      <c r="F230" s="16">
        <v>1</v>
      </c>
      <c r="G230" s="16" t="s">
        <v>608</v>
      </c>
    </row>
    <row r="231" spans="1:7">
      <c r="A231" s="16">
        <v>2035</v>
      </c>
      <c r="B231" s="16">
        <v>17</v>
      </c>
      <c r="C231" s="16">
        <v>1</v>
      </c>
      <c r="D231" s="16" t="s">
        <v>509</v>
      </c>
      <c r="E231" s="16">
        <v>4833</v>
      </c>
      <c r="F231" s="16">
        <v>1</v>
      </c>
      <c r="G231" s="16" t="s">
        <v>608</v>
      </c>
    </row>
    <row r="232" spans="1:7">
      <c r="A232" s="16">
        <v>2035</v>
      </c>
      <c r="B232" s="16">
        <v>17</v>
      </c>
      <c r="C232" s="16">
        <v>2</v>
      </c>
      <c r="D232" s="16" t="s">
        <v>28</v>
      </c>
      <c r="E232" s="16">
        <v>4902</v>
      </c>
      <c r="F232" s="16">
        <v>1</v>
      </c>
      <c r="G232" s="16" t="s">
        <v>608</v>
      </c>
    </row>
    <row r="233" spans="1:7">
      <c r="A233" s="16">
        <v>2035</v>
      </c>
      <c r="B233" s="16">
        <v>18</v>
      </c>
      <c r="C233" s="16">
        <v>0</v>
      </c>
      <c r="D233" s="16" t="s">
        <v>508</v>
      </c>
      <c r="E233" s="16">
        <v>1829</v>
      </c>
      <c r="F233" s="16">
        <v>1</v>
      </c>
      <c r="G233" s="16" t="s">
        <v>692</v>
      </c>
    </row>
    <row r="234" spans="1:7">
      <c r="A234" s="16">
        <v>2035</v>
      </c>
      <c r="B234" s="16">
        <v>18</v>
      </c>
      <c r="C234" s="16">
        <v>1</v>
      </c>
      <c r="D234" s="16" t="s">
        <v>509</v>
      </c>
      <c r="E234" s="16">
        <v>6881</v>
      </c>
      <c r="F234" s="16">
        <v>1</v>
      </c>
      <c r="G234" s="16" t="s">
        <v>692</v>
      </c>
    </row>
    <row r="235" spans="1:7">
      <c r="A235" s="16">
        <v>2035</v>
      </c>
      <c r="B235" s="16">
        <v>18</v>
      </c>
      <c r="C235" s="16">
        <v>2</v>
      </c>
      <c r="D235" s="16" t="s">
        <v>28</v>
      </c>
      <c r="E235" s="16">
        <v>2340</v>
      </c>
      <c r="F235" s="16">
        <v>1</v>
      </c>
      <c r="G235" s="16" t="s">
        <v>692</v>
      </c>
    </row>
    <row r="236" spans="1:7">
      <c r="A236" s="16">
        <v>2035</v>
      </c>
      <c r="B236" s="16">
        <v>19</v>
      </c>
      <c r="C236" s="16">
        <v>0</v>
      </c>
      <c r="D236" s="16" t="s">
        <v>508</v>
      </c>
      <c r="E236" s="16">
        <v>681</v>
      </c>
      <c r="F236" s="16">
        <v>1</v>
      </c>
      <c r="G236" s="16" t="s">
        <v>613</v>
      </c>
    </row>
    <row r="237" spans="1:7">
      <c r="A237" s="16">
        <v>2035</v>
      </c>
      <c r="B237" s="16">
        <v>19</v>
      </c>
      <c r="C237" s="16">
        <v>1</v>
      </c>
      <c r="D237" s="16" t="s">
        <v>509</v>
      </c>
      <c r="E237" s="16">
        <v>4357</v>
      </c>
      <c r="F237" s="16">
        <v>1</v>
      </c>
      <c r="G237" s="16" t="s">
        <v>613</v>
      </c>
    </row>
    <row r="238" spans="1:7">
      <c r="A238" s="16">
        <v>2035</v>
      </c>
      <c r="B238" s="16">
        <v>19</v>
      </c>
      <c r="C238" s="16">
        <v>2</v>
      </c>
      <c r="D238" s="16" t="s">
        <v>28</v>
      </c>
      <c r="E238" s="16">
        <v>3025</v>
      </c>
      <c r="F238" s="16">
        <v>1</v>
      </c>
      <c r="G238" s="16" t="s">
        <v>613</v>
      </c>
    </row>
    <row r="239" spans="1:7">
      <c r="A239" s="16">
        <v>2035</v>
      </c>
      <c r="B239" s="16">
        <v>20</v>
      </c>
      <c r="C239" s="16">
        <v>0</v>
      </c>
      <c r="D239" s="16" t="s">
        <v>508</v>
      </c>
      <c r="E239" s="16">
        <v>26</v>
      </c>
      <c r="F239" s="16">
        <v>1</v>
      </c>
      <c r="G239" s="16" t="s">
        <v>615</v>
      </c>
    </row>
    <row r="240" spans="1:7">
      <c r="A240" s="16">
        <v>2035</v>
      </c>
      <c r="B240" s="16">
        <v>20</v>
      </c>
      <c r="C240" s="16">
        <v>1</v>
      </c>
      <c r="D240" s="16" t="s">
        <v>509</v>
      </c>
      <c r="E240" s="16">
        <v>595</v>
      </c>
      <c r="F240" s="16">
        <v>1</v>
      </c>
      <c r="G240" s="16" t="s">
        <v>615</v>
      </c>
    </row>
    <row r="241" spans="1:7">
      <c r="A241" s="16">
        <v>2035</v>
      </c>
      <c r="B241" s="16">
        <v>20</v>
      </c>
      <c r="C241" s="16">
        <v>2</v>
      </c>
      <c r="D241" s="16" t="s">
        <v>28</v>
      </c>
      <c r="E241" s="16">
        <v>864</v>
      </c>
      <c r="F241" s="16">
        <v>1</v>
      </c>
      <c r="G241" s="16" t="s">
        <v>615</v>
      </c>
    </row>
    <row r="242" spans="1:7">
      <c r="A242" s="16">
        <v>2020</v>
      </c>
      <c r="B242" s="16">
        <v>1</v>
      </c>
      <c r="C242" s="16">
        <v>3</v>
      </c>
      <c r="D242" s="16" t="s">
        <v>541</v>
      </c>
      <c r="E242" s="16">
        <v>14309</v>
      </c>
      <c r="F242" s="16">
        <v>0</v>
      </c>
      <c r="G242" s="16" t="s">
        <v>560</v>
      </c>
    </row>
    <row r="243" spans="1:7">
      <c r="A243" s="16">
        <v>2020</v>
      </c>
      <c r="B243" s="16">
        <v>2</v>
      </c>
      <c r="C243" s="16">
        <v>3</v>
      </c>
      <c r="D243" s="16" t="s">
        <v>541</v>
      </c>
      <c r="E243" s="16">
        <v>6362</v>
      </c>
      <c r="F243" s="16">
        <v>0</v>
      </c>
      <c r="G243" s="16" t="s">
        <v>563</v>
      </c>
    </row>
    <row r="244" spans="1:7">
      <c r="A244" s="16">
        <v>2020</v>
      </c>
      <c r="B244" s="16">
        <v>3</v>
      </c>
      <c r="C244" s="16">
        <v>3</v>
      </c>
      <c r="D244" s="16" t="s">
        <v>541</v>
      </c>
      <c r="E244" s="16">
        <v>8509</v>
      </c>
      <c r="F244" s="16">
        <v>0</v>
      </c>
      <c r="G244" s="16" t="s">
        <v>566</v>
      </c>
    </row>
    <row r="245" spans="1:7">
      <c r="A245" s="16">
        <v>2020</v>
      </c>
      <c r="B245" s="16">
        <v>4</v>
      </c>
      <c r="C245" s="16">
        <v>3</v>
      </c>
      <c r="D245" s="16" t="s">
        <v>541</v>
      </c>
      <c r="E245" s="16">
        <v>4764</v>
      </c>
      <c r="F245" s="16">
        <v>0</v>
      </c>
      <c r="G245" s="16" t="s">
        <v>569</v>
      </c>
    </row>
    <row r="246" spans="1:7">
      <c r="A246" s="16">
        <v>2020</v>
      </c>
      <c r="B246" s="16">
        <v>5</v>
      </c>
      <c r="C246" s="16">
        <v>3</v>
      </c>
      <c r="D246" s="16" t="s">
        <v>541</v>
      </c>
      <c r="E246" s="16">
        <v>7956</v>
      </c>
      <c r="F246" s="16">
        <v>0</v>
      </c>
      <c r="G246" s="16" t="s">
        <v>679</v>
      </c>
    </row>
    <row r="247" spans="1:7">
      <c r="A247" s="16">
        <v>2020</v>
      </c>
      <c r="B247" s="16">
        <v>6</v>
      </c>
      <c r="C247" s="16">
        <v>3</v>
      </c>
      <c r="D247" s="16" t="s">
        <v>541</v>
      </c>
      <c r="E247" s="16">
        <v>11188</v>
      </c>
      <c r="F247" s="16">
        <v>0</v>
      </c>
      <c r="G247" s="16" t="s">
        <v>573</v>
      </c>
    </row>
    <row r="248" spans="1:7">
      <c r="A248" s="16">
        <v>2020</v>
      </c>
      <c r="B248" s="16">
        <v>7</v>
      </c>
      <c r="C248" s="16">
        <v>3</v>
      </c>
      <c r="D248" s="16" t="s">
        <v>541</v>
      </c>
      <c r="E248" s="16">
        <v>6388</v>
      </c>
      <c r="F248" s="16">
        <v>0</v>
      </c>
      <c r="G248" s="16" t="s">
        <v>576</v>
      </c>
    </row>
    <row r="249" spans="1:7">
      <c r="A249" s="16">
        <v>2020</v>
      </c>
      <c r="B249" s="16">
        <v>8</v>
      </c>
      <c r="C249" s="16">
        <v>3</v>
      </c>
      <c r="D249" s="16" t="s">
        <v>541</v>
      </c>
      <c r="E249" s="16">
        <v>21355</v>
      </c>
      <c r="F249" s="16">
        <v>0</v>
      </c>
      <c r="G249" s="16" t="s">
        <v>579</v>
      </c>
    </row>
    <row r="250" spans="1:7">
      <c r="A250" s="16">
        <v>2020</v>
      </c>
      <c r="B250" s="16">
        <v>9</v>
      </c>
      <c r="C250" s="16">
        <v>3</v>
      </c>
      <c r="D250" s="16" t="s">
        <v>541</v>
      </c>
      <c r="E250" s="16">
        <v>8375</v>
      </c>
      <c r="F250" s="16">
        <v>0</v>
      </c>
      <c r="G250" s="16" t="s">
        <v>582</v>
      </c>
    </row>
    <row r="251" spans="1:7">
      <c r="A251" s="16">
        <v>2020</v>
      </c>
      <c r="B251" s="16">
        <v>10</v>
      </c>
      <c r="C251" s="16">
        <v>3</v>
      </c>
      <c r="D251" s="16" t="s">
        <v>541</v>
      </c>
      <c r="E251" s="16">
        <v>7992</v>
      </c>
      <c r="F251" s="16">
        <v>0</v>
      </c>
      <c r="G251" s="16" t="s">
        <v>586</v>
      </c>
    </row>
    <row r="252" spans="1:7">
      <c r="A252" s="16">
        <v>2020</v>
      </c>
      <c r="B252" s="16">
        <v>11</v>
      </c>
      <c r="C252" s="16">
        <v>3</v>
      </c>
      <c r="D252" s="16" t="s">
        <v>541</v>
      </c>
      <c r="E252" s="16">
        <v>17930</v>
      </c>
      <c r="F252" s="16">
        <v>0</v>
      </c>
      <c r="G252" s="16" t="s">
        <v>589</v>
      </c>
    </row>
    <row r="253" spans="1:7">
      <c r="A253" s="16">
        <v>2020</v>
      </c>
      <c r="B253" s="16">
        <v>12</v>
      </c>
      <c r="C253" s="16">
        <v>3</v>
      </c>
      <c r="D253" s="16" t="s">
        <v>541</v>
      </c>
      <c r="E253" s="16">
        <v>13765</v>
      </c>
      <c r="F253" s="16">
        <v>0</v>
      </c>
      <c r="G253" s="16" t="s">
        <v>592</v>
      </c>
    </row>
    <row r="254" spans="1:7">
      <c r="A254" s="16">
        <v>2020</v>
      </c>
      <c r="B254" s="16">
        <v>13</v>
      </c>
      <c r="C254" s="16">
        <v>3</v>
      </c>
      <c r="D254" s="16" t="s">
        <v>541</v>
      </c>
      <c r="E254" s="16">
        <v>8645</v>
      </c>
      <c r="F254" s="16">
        <v>0</v>
      </c>
      <c r="G254" s="16" t="s">
        <v>595</v>
      </c>
    </row>
    <row r="255" spans="1:7">
      <c r="A255" s="16">
        <v>2020</v>
      </c>
      <c r="B255" s="16">
        <v>14</v>
      </c>
      <c r="C255" s="16">
        <v>3</v>
      </c>
      <c r="D255" s="16" t="s">
        <v>541</v>
      </c>
      <c r="E255" s="16">
        <v>7749</v>
      </c>
      <c r="F255" s="16">
        <v>0</v>
      </c>
      <c r="G255" s="16" t="s">
        <v>598</v>
      </c>
    </row>
    <row r="256" spans="1:7">
      <c r="A256" s="16">
        <v>2020</v>
      </c>
      <c r="B256" s="16">
        <v>15</v>
      </c>
      <c r="C256" s="16">
        <v>3</v>
      </c>
      <c r="D256" s="16" t="s">
        <v>541</v>
      </c>
      <c r="E256" s="16">
        <v>14663</v>
      </c>
      <c r="F256" s="16">
        <v>0</v>
      </c>
      <c r="G256" s="16" t="s">
        <v>601</v>
      </c>
    </row>
    <row r="257" spans="1:7">
      <c r="A257" s="16">
        <v>2020</v>
      </c>
      <c r="B257" s="16">
        <v>16</v>
      </c>
      <c r="C257" s="16">
        <v>3</v>
      </c>
      <c r="D257" s="16" t="s">
        <v>541</v>
      </c>
      <c r="E257" s="16">
        <v>39491</v>
      </c>
      <c r="F257" s="16">
        <v>0</v>
      </c>
      <c r="G257" s="16" t="s">
        <v>604</v>
      </c>
    </row>
    <row r="258" spans="1:7">
      <c r="A258" s="16">
        <v>2020</v>
      </c>
      <c r="B258" s="16">
        <v>17</v>
      </c>
      <c r="C258" s="16">
        <v>3</v>
      </c>
      <c r="D258" s="16" t="s">
        <v>541</v>
      </c>
      <c r="E258" s="16">
        <v>13231</v>
      </c>
      <c r="F258" s="16">
        <v>0</v>
      </c>
      <c r="G258" s="16" t="s">
        <v>608</v>
      </c>
    </row>
    <row r="259" spans="1:7">
      <c r="A259" s="16">
        <v>2020</v>
      </c>
      <c r="B259" s="16">
        <v>18</v>
      </c>
      <c r="C259" s="16">
        <v>3</v>
      </c>
      <c r="D259" s="16" t="s">
        <v>541</v>
      </c>
      <c r="E259" s="16">
        <v>9506</v>
      </c>
      <c r="F259" s="16">
        <v>0</v>
      </c>
      <c r="G259" s="16" t="s">
        <v>692</v>
      </c>
    </row>
    <row r="260" spans="1:7">
      <c r="A260" s="16">
        <v>2020</v>
      </c>
      <c r="B260" s="16">
        <v>19</v>
      </c>
      <c r="C260" s="16">
        <v>3</v>
      </c>
      <c r="D260" s="16" t="s">
        <v>541</v>
      </c>
      <c r="E260" s="16">
        <v>9021</v>
      </c>
      <c r="F260" s="16">
        <v>0</v>
      </c>
      <c r="G260" s="16" t="s">
        <v>613</v>
      </c>
    </row>
    <row r="261" spans="1:7">
      <c r="A261" s="16">
        <v>2020</v>
      </c>
      <c r="B261" s="16">
        <v>20</v>
      </c>
      <c r="C261" s="16">
        <v>3</v>
      </c>
      <c r="D261" s="16" t="s">
        <v>541</v>
      </c>
      <c r="E261" s="16">
        <v>2405</v>
      </c>
      <c r="F261" s="16">
        <v>0</v>
      </c>
      <c r="G261" s="16" t="s">
        <v>615</v>
      </c>
    </row>
    <row r="262" spans="1:7">
      <c r="A262" s="16">
        <v>2025</v>
      </c>
      <c r="B262" s="16">
        <v>1</v>
      </c>
      <c r="C262" s="16">
        <v>3</v>
      </c>
      <c r="D262" s="16" t="s">
        <v>541</v>
      </c>
      <c r="E262" s="16">
        <v>14024</v>
      </c>
      <c r="F262" s="16">
        <v>0</v>
      </c>
      <c r="G262" s="16" t="s">
        <v>560</v>
      </c>
    </row>
    <row r="263" spans="1:7">
      <c r="A263" s="16">
        <v>2025</v>
      </c>
      <c r="B263" s="16">
        <v>2</v>
      </c>
      <c r="C263" s="16">
        <v>3</v>
      </c>
      <c r="D263" s="16" t="s">
        <v>541</v>
      </c>
      <c r="E263" s="16">
        <v>6040</v>
      </c>
      <c r="F263" s="16">
        <v>0</v>
      </c>
      <c r="G263" s="16" t="s">
        <v>563</v>
      </c>
    </row>
    <row r="264" spans="1:7">
      <c r="A264" s="16">
        <v>2025</v>
      </c>
      <c r="B264" s="16">
        <v>3</v>
      </c>
      <c r="C264" s="16">
        <v>3</v>
      </c>
      <c r="D264" s="16" t="s">
        <v>541</v>
      </c>
      <c r="E264" s="16">
        <v>8307</v>
      </c>
      <c r="F264" s="16">
        <v>0</v>
      </c>
      <c r="G264" s="16" t="s">
        <v>566</v>
      </c>
    </row>
    <row r="265" spans="1:7">
      <c r="A265" s="16">
        <v>2025</v>
      </c>
      <c r="B265" s="16">
        <v>4</v>
      </c>
      <c r="C265" s="16">
        <v>3</v>
      </c>
      <c r="D265" s="16" t="s">
        <v>541</v>
      </c>
      <c r="E265" s="16">
        <v>4393</v>
      </c>
      <c r="F265" s="16">
        <v>0</v>
      </c>
      <c r="G265" s="16" t="s">
        <v>569</v>
      </c>
    </row>
    <row r="266" spans="1:7">
      <c r="A266" s="16">
        <v>2025</v>
      </c>
      <c r="B266" s="16">
        <v>5</v>
      </c>
      <c r="C266" s="16">
        <v>3</v>
      </c>
      <c r="D266" s="16" t="s">
        <v>541</v>
      </c>
      <c r="E266" s="16">
        <v>7827</v>
      </c>
      <c r="F266" s="16">
        <v>0</v>
      </c>
      <c r="G266" s="16" t="s">
        <v>679</v>
      </c>
    </row>
    <row r="267" spans="1:7">
      <c r="A267" s="16">
        <v>2025</v>
      </c>
      <c r="B267" s="16">
        <v>6</v>
      </c>
      <c r="C267" s="16">
        <v>3</v>
      </c>
      <c r="D267" s="16" t="s">
        <v>541</v>
      </c>
      <c r="E267" s="16">
        <v>10767</v>
      </c>
      <c r="F267" s="16">
        <v>0</v>
      </c>
      <c r="G267" s="16" t="s">
        <v>573</v>
      </c>
    </row>
    <row r="268" spans="1:7">
      <c r="A268" s="16">
        <v>2025</v>
      </c>
      <c r="B268" s="16">
        <v>7</v>
      </c>
      <c r="C268" s="16">
        <v>3</v>
      </c>
      <c r="D268" s="16" t="s">
        <v>541</v>
      </c>
      <c r="E268" s="16">
        <v>6281</v>
      </c>
      <c r="F268" s="16">
        <v>0</v>
      </c>
      <c r="G268" s="16" t="s">
        <v>576</v>
      </c>
    </row>
    <row r="269" spans="1:7">
      <c r="A269" s="16">
        <v>2025</v>
      </c>
      <c r="B269" s="16">
        <v>8</v>
      </c>
      <c r="C269" s="16">
        <v>3</v>
      </c>
      <c r="D269" s="16" t="s">
        <v>541</v>
      </c>
      <c r="E269" s="16">
        <v>21058</v>
      </c>
      <c r="F269" s="16">
        <v>0</v>
      </c>
      <c r="G269" s="16" t="s">
        <v>579</v>
      </c>
    </row>
    <row r="270" spans="1:7">
      <c r="A270" s="16">
        <v>2025</v>
      </c>
      <c r="B270" s="16">
        <v>9</v>
      </c>
      <c r="C270" s="16">
        <v>3</v>
      </c>
      <c r="D270" s="16" t="s">
        <v>541</v>
      </c>
      <c r="E270" s="16">
        <v>7768</v>
      </c>
      <c r="F270" s="16">
        <v>0</v>
      </c>
      <c r="G270" s="16" t="s">
        <v>582</v>
      </c>
    </row>
    <row r="271" spans="1:7">
      <c r="A271" s="16">
        <v>2025</v>
      </c>
      <c r="B271" s="16">
        <v>10</v>
      </c>
      <c r="C271" s="16">
        <v>3</v>
      </c>
      <c r="D271" s="16" t="s">
        <v>541</v>
      </c>
      <c r="E271" s="16">
        <v>7341</v>
      </c>
      <c r="F271" s="16">
        <v>0</v>
      </c>
      <c r="G271" s="16" t="s">
        <v>586</v>
      </c>
    </row>
    <row r="272" spans="1:7">
      <c r="A272" s="16">
        <v>2025</v>
      </c>
      <c r="B272" s="16">
        <v>11</v>
      </c>
      <c r="C272" s="16">
        <v>3</v>
      </c>
      <c r="D272" s="16" t="s">
        <v>541</v>
      </c>
      <c r="E272" s="16">
        <v>17824</v>
      </c>
      <c r="F272" s="16">
        <v>0</v>
      </c>
      <c r="G272" s="16" t="s">
        <v>589</v>
      </c>
    </row>
    <row r="273" spans="1:7">
      <c r="A273" s="16">
        <v>2025</v>
      </c>
      <c r="B273" s="16">
        <v>12</v>
      </c>
      <c r="C273" s="16">
        <v>3</v>
      </c>
      <c r="D273" s="16" t="s">
        <v>541</v>
      </c>
      <c r="E273" s="16">
        <v>13367</v>
      </c>
      <c r="F273" s="16">
        <v>0</v>
      </c>
      <c r="G273" s="16" t="s">
        <v>592</v>
      </c>
    </row>
    <row r="274" spans="1:7">
      <c r="A274" s="16">
        <v>2025</v>
      </c>
      <c r="B274" s="16">
        <v>13</v>
      </c>
      <c r="C274" s="16">
        <v>3</v>
      </c>
      <c r="D274" s="16" t="s">
        <v>541</v>
      </c>
      <c r="E274" s="16">
        <v>8352</v>
      </c>
      <c r="F274" s="16">
        <v>0</v>
      </c>
      <c r="G274" s="16" t="s">
        <v>595</v>
      </c>
    </row>
    <row r="275" spans="1:7">
      <c r="A275" s="16">
        <v>2025</v>
      </c>
      <c r="B275" s="16">
        <v>14</v>
      </c>
      <c r="C275" s="16">
        <v>3</v>
      </c>
      <c r="D275" s="16" t="s">
        <v>541</v>
      </c>
      <c r="E275" s="16">
        <v>7277</v>
      </c>
      <c r="F275" s="16">
        <v>0</v>
      </c>
      <c r="G275" s="16" t="s">
        <v>598</v>
      </c>
    </row>
    <row r="276" spans="1:7">
      <c r="A276" s="16">
        <v>2025</v>
      </c>
      <c r="B276" s="16">
        <v>15</v>
      </c>
      <c r="C276" s="16">
        <v>3</v>
      </c>
      <c r="D276" s="16" t="s">
        <v>541</v>
      </c>
      <c r="E276" s="16">
        <v>14458</v>
      </c>
      <c r="F276" s="16">
        <v>0</v>
      </c>
      <c r="G276" s="16" t="s">
        <v>601</v>
      </c>
    </row>
    <row r="277" spans="1:7">
      <c r="A277" s="16">
        <v>2025</v>
      </c>
      <c r="B277" s="16">
        <v>16</v>
      </c>
      <c r="C277" s="16">
        <v>3</v>
      </c>
      <c r="D277" s="16" t="s">
        <v>541</v>
      </c>
      <c r="E277" s="16">
        <v>38528</v>
      </c>
      <c r="F277" s="16">
        <v>0</v>
      </c>
      <c r="G277" s="16" t="s">
        <v>604</v>
      </c>
    </row>
    <row r="278" spans="1:7">
      <c r="A278" s="16">
        <v>2025</v>
      </c>
      <c r="B278" s="16">
        <v>17</v>
      </c>
      <c r="C278" s="16">
        <v>3</v>
      </c>
      <c r="D278" s="16" t="s">
        <v>541</v>
      </c>
      <c r="E278" s="16">
        <v>12532</v>
      </c>
      <c r="F278" s="16">
        <v>0</v>
      </c>
      <c r="G278" s="16" t="s">
        <v>608</v>
      </c>
    </row>
    <row r="279" spans="1:7">
      <c r="A279" s="16">
        <v>2025</v>
      </c>
      <c r="B279" s="16">
        <v>18</v>
      </c>
      <c r="C279" s="16">
        <v>3</v>
      </c>
      <c r="D279" s="16" t="s">
        <v>541</v>
      </c>
      <c r="E279" s="16">
        <v>10160</v>
      </c>
      <c r="F279" s="16">
        <v>0</v>
      </c>
      <c r="G279" s="16" t="s">
        <v>692</v>
      </c>
    </row>
    <row r="280" spans="1:7">
      <c r="A280" s="16">
        <v>2025</v>
      </c>
      <c r="B280" s="16">
        <v>19</v>
      </c>
      <c r="C280" s="16">
        <v>3</v>
      </c>
      <c r="D280" s="16" t="s">
        <v>541</v>
      </c>
      <c r="E280" s="16">
        <v>8790</v>
      </c>
      <c r="F280" s="16">
        <v>0</v>
      </c>
      <c r="G280" s="16" t="s">
        <v>613</v>
      </c>
    </row>
    <row r="281" spans="1:7">
      <c r="A281" s="16">
        <v>2025</v>
      </c>
      <c r="B281" s="16">
        <v>20</v>
      </c>
      <c r="C281" s="16">
        <v>3</v>
      </c>
      <c r="D281" s="16" t="s">
        <v>541</v>
      </c>
      <c r="E281" s="16">
        <v>2070</v>
      </c>
      <c r="F281" s="16">
        <v>0</v>
      </c>
      <c r="G281" s="16" t="s">
        <v>615</v>
      </c>
    </row>
    <row r="282" spans="1:7">
      <c r="A282" s="16">
        <v>2030</v>
      </c>
      <c r="B282" s="16">
        <v>1</v>
      </c>
      <c r="C282" s="16">
        <v>3</v>
      </c>
      <c r="D282" s="16" t="s">
        <v>541</v>
      </c>
      <c r="E282" s="16">
        <v>13664</v>
      </c>
      <c r="F282" s="16">
        <v>1</v>
      </c>
      <c r="G282" s="16" t="s">
        <v>560</v>
      </c>
    </row>
    <row r="283" spans="1:7">
      <c r="A283" s="16">
        <v>2030</v>
      </c>
      <c r="B283" s="16">
        <v>2</v>
      </c>
      <c r="C283" s="16">
        <v>3</v>
      </c>
      <c r="D283" s="16" t="s">
        <v>541</v>
      </c>
      <c r="E283" s="16">
        <v>5805</v>
      </c>
      <c r="F283" s="16">
        <v>1</v>
      </c>
      <c r="G283" s="16" t="s">
        <v>563</v>
      </c>
    </row>
    <row r="284" spans="1:7">
      <c r="A284" s="16">
        <v>2030</v>
      </c>
      <c r="B284" s="16">
        <v>3</v>
      </c>
      <c r="C284" s="16">
        <v>3</v>
      </c>
      <c r="D284" s="16" t="s">
        <v>541</v>
      </c>
      <c r="E284" s="16">
        <v>7929</v>
      </c>
      <c r="F284" s="16">
        <v>1</v>
      </c>
      <c r="G284" s="16" t="s">
        <v>566</v>
      </c>
    </row>
    <row r="285" spans="1:7">
      <c r="A285" s="16">
        <v>2030</v>
      </c>
      <c r="B285" s="16">
        <v>4</v>
      </c>
      <c r="C285" s="16">
        <v>3</v>
      </c>
      <c r="D285" s="16" t="s">
        <v>541</v>
      </c>
      <c r="E285" s="16">
        <v>4044</v>
      </c>
      <c r="F285" s="16">
        <v>1</v>
      </c>
      <c r="G285" s="16" t="s">
        <v>569</v>
      </c>
    </row>
    <row r="286" spans="1:7">
      <c r="A286" s="16">
        <v>2030</v>
      </c>
      <c r="B286" s="16">
        <v>5</v>
      </c>
      <c r="C286" s="16">
        <v>3</v>
      </c>
      <c r="D286" s="16" t="s">
        <v>541</v>
      </c>
      <c r="E286" s="16">
        <v>7600</v>
      </c>
      <c r="F286" s="16">
        <v>1</v>
      </c>
      <c r="G286" s="16" t="s">
        <v>679</v>
      </c>
    </row>
    <row r="287" spans="1:7">
      <c r="A287" s="16">
        <v>2030</v>
      </c>
      <c r="B287" s="16">
        <v>6</v>
      </c>
      <c r="C287" s="16">
        <v>3</v>
      </c>
      <c r="D287" s="16" t="s">
        <v>541</v>
      </c>
      <c r="E287" s="16">
        <v>10286</v>
      </c>
      <c r="F287" s="16">
        <v>1</v>
      </c>
      <c r="G287" s="16" t="s">
        <v>573</v>
      </c>
    </row>
    <row r="288" spans="1:7">
      <c r="A288" s="16">
        <v>2030</v>
      </c>
      <c r="B288" s="16">
        <v>7</v>
      </c>
      <c r="C288" s="16">
        <v>3</v>
      </c>
      <c r="D288" s="16" t="s">
        <v>541</v>
      </c>
      <c r="E288" s="16">
        <v>6153</v>
      </c>
      <c r="F288" s="16">
        <v>1</v>
      </c>
      <c r="G288" s="16" t="s">
        <v>576</v>
      </c>
    </row>
    <row r="289" spans="1:7">
      <c r="A289" s="16">
        <v>2030</v>
      </c>
      <c r="B289" s="16">
        <v>8</v>
      </c>
      <c r="C289" s="16">
        <v>3</v>
      </c>
      <c r="D289" s="16" t="s">
        <v>541</v>
      </c>
      <c r="E289" s="16">
        <v>20457</v>
      </c>
      <c r="F289" s="16">
        <v>1</v>
      </c>
      <c r="G289" s="16" t="s">
        <v>579</v>
      </c>
    </row>
    <row r="290" spans="1:7">
      <c r="A290" s="16">
        <v>2030</v>
      </c>
      <c r="B290" s="16">
        <v>9</v>
      </c>
      <c r="C290" s="16">
        <v>3</v>
      </c>
      <c r="D290" s="16" t="s">
        <v>541</v>
      </c>
      <c r="E290" s="16">
        <v>7060</v>
      </c>
      <c r="F290" s="16">
        <v>1</v>
      </c>
      <c r="G290" s="16" t="s">
        <v>582</v>
      </c>
    </row>
    <row r="291" spans="1:7">
      <c r="A291" s="16">
        <v>2030</v>
      </c>
      <c r="B291" s="16">
        <v>10</v>
      </c>
      <c r="C291" s="16">
        <v>3</v>
      </c>
      <c r="D291" s="16" t="s">
        <v>541</v>
      </c>
      <c r="E291" s="16">
        <v>6715</v>
      </c>
      <c r="F291" s="16">
        <v>1</v>
      </c>
      <c r="G291" s="16" t="s">
        <v>586</v>
      </c>
    </row>
    <row r="292" spans="1:7">
      <c r="A292" s="16">
        <v>2030</v>
      </c>
      <c r="B292" s="16">
        <v>11</v>
      </c>
      <c r="C292" s="16">
        <v>3</v>
      </c>
      <c r="D292" s="16" t="s">
        <v>541</v>
      </c>
      <c r="E292" s="16">
        <v>17398</v>
      </c>
      <c r="F292" s="16">
        <v>1</v>
      </c>
      <c r="G292" s="16" t="s">
        <v>589</v>
      </c>
    </row>
    <row r="293" spans="1:7">
      <c r="A293" s="16">
        <v>2030</v>
      </c>
      <c r="B293" s="16">
        <v>12</v>
      </c>
      <c r="C293" s="16">
        <v>3</v>
      </c>
      <c r="D293" s="16" t="s">
        <v>541</v>
      </c>
      <c r="E293" s="16">
        <v>12902</v>
      </c>
      <c r="F293" s="16">
        <v>1</v>
      </c>
      <c r="G293" s="16" t="s">
        <v>592</v>
      </c>
    </row>
    <row r="294" spans="1:7">
      <c r="A294" s="16">
        <v>2030</v>
      </c>
      <c r="B294" s="16">
        <v>13</v>
      </c>
      <c r="C294" s="16">
        <v>3</v>
      </c>
      <c r="D294" s="16" t="s">
        <v>541</v>
      </c>
      <c r="E294" s="16">
        <v>7991</v>
      </c>
      <c r="F294" s="16">
        <v>1</v>
      </c>
      <c r="G294" s="16" t="s">
        <v>595</v>
      </c>
    </row>
    <row r="295" spans="1:7">
      <c r="A295" s="16">
        <v>2030</v>
      </c>
      <c r="B295" s="16">
        <v>14</v>
      </c>
      <c r="C295" s="16">
        <v>3</v>
      </c>
      <c r="D295" s="16" t="s">
        <v>541</v>
      </c>
      <c r="E295" s="16">
        <v>6864</v>
      </c>
      <c r="F295" s="16">
        <v>1</v>
      </c>
      <c r="G295" s="16" t="s">
        <v>598</v>
      </c>
    </row>
    <row r="296" spans="1:7">
      <c r="A296" s="16">
        <v>2030</v>
      </c>
      <c r="B296" s="16">
        <v>15</v>
      </c>
      <c r="C296" s="16">
        <v>3</v>
      </c>
      <c r="D296" s="16" t="s">
        <v>541</v>
      </c>
      <c r="E296" s="16">
        <v>14065</v>
      </c>
      <c r="F296" s="16">
        <v>1</v>
      </c>
      <c r="G296" s="16" t="s">
        <v>601</v>
      </c>
    </row>
    <row r="297" spans="1:7">
      <c r="A297" s="16">
        <v>2030</v>
      </c>
      <c r="B297" s="16">
        <v>16</v>
      </c>
      <c r="C297" s="16">
        <v>3</v>
      </c>
      <c r="D297" s="16" t="s">
        <v>541</v>
      </c>
      <c r="E297" s="16">
        <v>37440</v>
      </c>
      <c r="F297" s="16">
        <v>1</v>
      </c>
      <c r="G297" s="16" t="s">
        <v>604</v>
      </c>
    </row>
    <row r="298" spans="1:7">
      <c r="A298" s="16">
        <v>2030</v>
      </c>
      <c r="B298" s="16">
        <v>17</v>
      </c>
      <c r="C298" s="16">
        <v>3</v>
      </c>
      <c r="D298" s="16" t="s">
        <v>541</v>
      </c>
      <c r="E298" s="16">
        <v>11641</v>
      </c>
      <c r="F298" s="16">
        <v>1</v>
      </c>
      <c r="G298" s="16" t="s">
        <v>608</v>
      </c>
    </row>
    <row r="299" spans="1:7">
      <c r="A299" s="16">
        <v>2030</v>
      </c>
      <c r="B299" s="16">
        <v>18</v>
      </c>
      <c r="C299" s="16">
        <v>3</v>
      </c>
      <c r="D299" s="16" t="s">
        <v>541</v>
      </c>
      <c r="E299" s="16">
        <v>10648</v>
      </c>
      <c r="F299" s="16">
        <v>1</v>
      </c>
      <c r="G299" s="16" t="s">
        <v>692</v>
      </c>
    </row>
    <row r="300" spans="1:7">
      <c r="A300" s="16">
        <v>2030</v>
      </c>
      <c r="B300" s="16">
        <v>19</v>
      </c>
      <c r="C300" s="16">
        <v>3</v>
      </c>
      <c r="D300" s="16" t="s">
        <v>541</v>
      </c>
      <c r="E300" s="16">
        <v>8458</v>
      </c>
      <c r="F300" s="16">
        <v>1</v>
      </c>
      <c r="G300" s="16" t="s">
        <v>613</v>
      </c>
    </row>
    <row r="301" spans="1:7">
      <c r="A301" s="16">
        <v>2030</v>
      </c>
      <c r="B301" s="16">
        <v>20</v>
      </c>
      <c r="C301" s="16">
        <v>3</v>
      </c>
      <c r="D301" s="16" t="s">
        <v>541</v>
      </c>
      <c r="E301" s="16">
        <v>1772</v>
      </c>
      <c r="F301" s="16">
        <v>1</v>
      </c>
      <c r="G301" s="16" t="s">
        <v>615</v>
      </c>
    </row>
    <row r="302" spans="1:7">
      <c r="A302" s="16">
        <v>2035</v>
      </c>
      <c r="B302" s="16">
        <v>1</v>
      </c>
      <c r="C302" s="16">
        <v>3</v>
      </c>
      <c r="D302" s="16" t="s">
        <v>541</v>
      </c>
      <c r="E302" s="16">
        <v>13180</v>
      </c>
      <c r="F302" s="16">
        <v>1</v>
      </c>
      <c r="G302" s="16" t="s">
        <v>560</v>
      </c>
    </row>
    <row r="303" spans="1:7">
      <c r="A303" s="16">
        <v>2035</v>
      </c>
      <c r="B303" s="16">
        <v>2</v>
      </c>
      <c r="C303" s="16">
        <v>3</v>
      </c>
      <c r="D303" s="16" t="s">
        <v>541</v>
      </c>
      <c r="E303" s="16">
        <v>5529</v>
      </c>
      <c r="F303" s="16">
        <v>1</v>
      </c>
      <c r="G303" s="16" t="s">
        <v>563</v>
      </c>
    </row>
    <row r="304" spans="1:7">
      <c r="A304" s="16">
        <v>2035</v>
      </c>
      <c r="B304" s="16">
        <v>3</v>
      </c>
      <c r="C304" s="16">
        <v>3</v>
      </c>
      <c r="D304" s="16" t="s">
        <v>541</v>
      </c>
      <c r="E304" s="16">
        <v>7546</v>
      </c>
      <c r="F304" s="16">
        <v>1</v>
      </c>
      <c r="G304" s="16" t="s">
        <v>566</v>
      </c>
    </row>
    <row r="305" spans="1:7">
      <c r="A305" s="16">
        <v>2035</v>
      </c>
      <c r="B305" s="16">
        <v>4</v>
      </c>
      <c r="C305" s="16">
        <v>3</v>
      </c>
      <c r="D305" s="16" t="s">
        <v>541</v>
      </c>
      <c r="E305" s="16">
        <v>3704</v>
      </c>
      <c r="F305" s="16">
        <v>1</v>
      </c>
      <c r="G305" s="16" t="s">
        <v>569</v>
      </c>
    </row>
    <row r="306" spans="1:7">
      <c r="A306" s="16">
        <v>2035</v>
      </c>
      <c r="B306" s="16">
        <v>5</v>
      </c>
      <c r="C306" s="16">
        <v>3</v>
      </c>
      <c r="D306" s="16" t="s">
        <v>541</v>
      </c>
      <c r="E306" s="16">
        <v>7274</v>
      </c>
      <c r="F306" s="16">
        <v>1</v>
      </c>
      <c r="G306" s="16" t="s">
        <v>679</v>
      </c>
    </row>
    <row r="307" spans="1:7">
      <c r="A307" s="16">
        <v>2035</v>
      </c>
      <c r="B307" s="16">
        <v>6</v>
      </c>
      <c r="C307" s="16">
        <v>3</v>
      </c>
      <c r="D307" s="16" t="s">
        <v>541</v>
      </c>
      <c r="E307" s="16">
        <v>9757</v>
      </c>
      <c r="F307" s="16">
        <v>1</v>
      </c>
      <c r="G307" s="16" t="s">
        <v>573</v>
      </c>
    </row>
    <row r="308" spans="1:7">
      <c r="A308" s="16">
        <v>2035</v>
      </c>
      <c r="B308" s="16">
        <v>7</v>
      </c>
      <c r="C308" s="16">
        <v>3</v>
      </c>
      <c r="D308" s="16" t="s">
        <v>541</v>
      </c>
      <c r="E308" s="16">
        <v>5948</v>
      </c>
      <c r="F308" s="16">
        <v>1</v>
      </c>
      <c r="G308" s="16" t="s">
        <v>576</v>
      </c>
    </row>
    <row r="309" spans="1:7">
      <c r="A309" s="16">
        <v>2035</v>
      </c>
      <c r="B309" s="16">
        <v>8</v>
      </c>
      <c r="C309" s="16">
        <v>3</v>
      </c>
      <c r="D309" s="16" t="s">
        <v>541</v>
      </c>
      <c r="E309" s="16">
        <v>19632</v>
      </c>
      <c r="F309" s="16">
        <v>1</v>
      </c>
      <c r="G309" s="16" t="s">
        <v>579</v>
      </c>
    </row>
    <row r="310" spans="1:7">
      <c r="A310" s="16">
        <v>2035</v>
      </c>
      <c r="B310" s="16">
        <v>9</v>
      </c>
      <c r="C310" s="16">
        <v>3</v>
      </c>
      <c r="D310" s="16" t="s">
        <v>541</v>
      </c>
      <c r="E310" s="16">
        <v>6313</v>
      </c>
      <c r="F310" s="16">
        <v>1</v>
      </c>
      <c r="G310" s="16" t="s">
        <v>582</v>
      </c>
    </row>
    <row r="311" spans="1:7">
      <c r="A311" s="16">
        <v>2035</v>
      </c>
      <c r="B311" s="16">
        <v>10</v>
      </c>
      <c r="C311" s="16">
        <v>3</v>
      </c>
      <c r="D311" s="16" t="s">
        <v>541</v>
      </c>
      <c r="E311" s="16">
        <v>6070</v>
      </c>
      <c r="F311" s="16">
        <v>1</v>
      </c>
      <c r="G311" s="16" t="s">
        <v>586</v>
      </c>
    </row>
    <row r="312" spans="1:7">
      <c r="A312" s="16">
        <v>2035</v>
      </c>
      <c r="B312" s="16">
        <v>11</v>
      </c>
      <c r="C312" s="16">
        <v>3</v>
      </c>
      <c r="D312" s="16" t="s">
        <v>541</v>
      </c>
      <c r="E312" s="16">
        <v>16821</v>
      </c>
      <c r="F312" s="16">
        <v>1</v>
      </c>
      <c r="G312" s="16" t="s">
        <v>589</v>
      </c>
    </row>
    <row r="313" spans="1:7">
      <c r="A313" s="16">
        <v>2035</v>
      </c>
      <c r="B313" s="16">
        <v>12</v>
      </c>
      <c r="C313" s="16">
        <v>3</v>
      </c>
      <c r="D313" s="16" t="s">
        <v>541</v>
      </c>
      <c r="E313" s="16">
        <v>12385</v>
      </c>
      <c r="F313" s="16">
        <v>1</v>
      </c>
      <c r="G313" s="16" t="s">
        <v>592</v>
      </c>
    </row>
    <row r="314" spans="1:7">
      <c r="A314" s="16">
        <v>2035</v>
      </c>
      <c r="B314" s="16">
        <v>13</v>
      </c>
      <c r="C314" s="16">
        <v>3</v>
      </c>
      <c r="D314" s="16" t="s">
        <v>541</v>
      </c>
      <c r="E314" s="16">
        <v>7597</v>
      </c>
      <c r="F314" s="16">
        <v>1</v>
      </c>
      <c r="G314" s="16" t="s">
        <v>595</v>
      </c>
    </row>
    <row r="315" spans="1:7">
      <c r="A315" s="16">
        <v>2035</v>
      </c>
      <c r="B315" s="16">
        <v>14</v>
      </c>
      <c r="C315" s="16">
        <v>3</v>
      </c>
      <c r="D315" s="16" t="s">
        <v>541</v>
      </c>
      <c r="E315" s="16">
        <v>6415</v>
      </c>
      <c r="F315" s="16">
        <v>1</v>
      </c>
      <c r="G315" s="16" t="s">
        <v>598</v>
      </c>
    </row>
    <row r="316" spans="1:7">
      <c r="A316" s="16">
        <v>2035</v>
      </c>
      <c r="B316" s="16">
        <v>15</v>
      </c>
      <c r="C316" s="16">
        <v>3</v>
      </c>
      <c r="D316" s="16" t="s">
        <v>541</v>
      </c>
      <c r="E316" s="16">
        <v>13516</v>
      </c>
      <c r="F316" s="16">
        <v>1</v>
      </c>
      <c r="G316" s="16" t="s">
        <v>601</v>
      </c>
    </row>
    <row r="317" spans="1:7">
      <c r="A317" s="16">
        <v>2035</v>
      </c>
      <c r="B317" s="16">
        <v>16</v>
      </c>
      <c r="C317" s="16">
        <v>3</v>
      </c>
      <c r="D317" s="16" t="s">
        <v>541</v>
      </c>
      <c r="E317" s="16">
        <v>36077</v>
      </c>
      <c r="F317" s="16">
        <v>1</v>
      </c>
      <c r="G317" s="16" t="s">
        <v>604</v>
      </c>
    </row>
    <row r="318" spans="1:7">
      <c r="A318" s="16">
        <v>2035</v>
      </c>
      <c r="B318" s="16">
        <v>17</v>
      </c>
      <c r="C318" s="16">
        <v>3</v>
      </c>
      <c r="D318" s="16" t="s">
        <v>541</v>
      </c>
      <c r="E318" s="16">
        <v>10608</v>
      </c>
      <c r="F318" s="16">
        <v>1</v>
      </c>
      <c r="G318" s="16" t="s">
        <v>608</v>
      </c>
    </row>
    <row r="319" spans="1:7">
      <c r="A319" s="16">
        <v>2035</v>
      </c>
      <c r="B319" s="16">
        <v>18</v>
      </c>
      <c r="C319" s="16">
        <v>3</v>
      </c>
      <c r="D319" s="16" t="s">
        <v>541</v>
      </c>
      <c r="E319" s="16">
        <v>11050</v>
      </c>
      <c r="F319" s="16">
        <v>1</v>
      </c>
      <c r="G319" s="16" t="s">
        <v>692</v>
      </c>
    </row>
    <row r="320" spans="1:7">
      <c r="A320" s="16">
        <v>2035</v>
      </c>
      <c r="B320" s="16">
        <v>19</v>
      </c>
      <c r="C320" s="16">
        <v>3</v>
      </c>
      <c r="D320" s="16" t="s">
        <v>541</v>
      </c>
      <c r="E320" s="16">
        <v>8063</v>
      </c>
      <c r="F320" s="16">
        <v>1</v>
      </c>
      <c r="G320" s="16" t="s">
        <v>613</v>
      </c>
    </row>
    <row r="321" spans="1:7">
      <c r="A321" s="16">
        <v>2035</v>
      </c>
      <c r="B321" s="16">
        <v>20</v>
      </c>
      <c r="C321" s="16">
        <v>3</v>
      </c>
      <c r="D321" s="16" t="s">
        <v>541</v>
      </c>
      <c r="E321" s="16">
        <v>1485</v>
      </c>
      <c r="F321" s="16">
        <v>1</v>
      </c>
      <c r="G321" s="16" t="s">
        <v>615</v>
      </c>
    </row>
  </sheetData>
  <sheetProtection algorithmName="SHA-512" hashValue="FOyLW8Kes6sP0pC0++QoRFg3ZIXd4C9Rpdxbpwa2EL6ikHZdfEIVmWHlnrskDGW1aqTjL1HG0rKTP1bRmUCVoQ==" saltValue="+VdUwaLh9IFqwLbDjN7pYA==" spinCount="100000" sheet="1" objects="1" scenarios="1"/>
  <phoneticPr fontId="3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66B3-3E70-4A55-BADA-A383F0263D43}">
  <sheetPr codeName="Sheet6">
    <tabColor theme="9" tint="0.59999389629810485"/>
  </sheetPr>
  <dimension ref="A1:AW181"/>
  <sheetViews>
    <sheetView topLeftCell="AP1" zoomScale="85" zoomScaleNormal="85" workbookViewId="0">
      <selection activeCell="A2" sqref="A2:AW181"/>
    </sheetView>
  </sheetViews>
  <sheetFormatPr defaultRowHeight="13.5"/>
  <cols>
    <col min="1" max="1" width="45" bestFit="1" customWidth="1"/>
    <col min="2" max="2" width="12.375" bestFit="1" customWidth="1"/>
    <col min="3" max="4" width="10.125" bestFit="1" customWidth="1"/>
    <col min="5" max="5" width="8" bestFit="1" customWidth="1"/>
    <col min="6" max="6" width="25.5" bestFit="1" customWidth="1"/>
    <col min="7" max="7" width="31.5" bestFit="1" customWidth="1"/>
    <col min="8" max="8" width="26.625" bestFit="1" customWidth="1"/>
    <col min="9" max="9" width="25.5" bestFit="1" customWidth="1"/>
    <col min="10" max="10" width="31.5" bestFit="1" customWidth="1"/>
    <col min="11" max="11" width="26.625" bestFit="1" customWidth="1"/>
    <col min="12" max="12" width="11.25" bestFit="1" customWidth="1"/>
    <col min="13" max="14" width="13.75" bestFit="1" customWidth="1"/>
    <col min="15" max="15" width="12.375" bestFit="1" customWidth="1"/>
    <col min="16" max="16" width="11.25" bestFit="1" customWidth="1"/>
    <col min="17" max="18" width="13.75" bestFit="1" customWidth="1"/>
    <col min="19" max="19" width="12.375" bestFit="1" customWidth="1"/>
    <col min="20" max="20" width="15.875" bestFit="1" customWidth="1"/>
    <col min="21" max="21" width="26.625" bestFit="1" customWidth="1"/>
    <col min="22" max="22" width="31.25" bestFit="1" customWidth="1"/>
    <col min="23" max="23" width="12.75" bestFit="1" customWidth="1"/>
    <col min="24" max="26" width="21.75" bestFit="1" customWidth="1"/>
    <col min="27" max="27" width="17.125" bestFit="1" customWidth="1"/>
    <col min="28" max="34" width="21.625" bestFit="1" customWidth="1"/>
    <col min="35" max="41" width="19.375" bestFit="1" customWidth="1"/>
    <col min="42" max="47" width="24.125" bestFit="1" customWidth="1"/>
    <col min="48" max="49" width="26.5" bestFit="1" customWidth="1"/>
  </cols>
  <sheetData>
    <row r="1" spans="1:49">
      <c r="A1" s="16" t="s">
        <v>172</v>
      </c>
      <c r="B1" s="16" t="s">
        <v>474</v>
      </c>
      <c r="C1" s="16" t="s">
        <v>0</v>
      </c>
      <c r="D1" s="16" t="s">
        <v>2</v>
      </c>
      <c r="E1" s="16" t="s">
        <v>618</v>
      </c>
      <c r="F1" s="16" t="s">
        <v>619</v>
      </c>
      <c r="G1" s="16" t="s">
        <v>620</v>
      </c>
      <c r="H1" s="16" t="s">
        <v>621</v>
      </c>
      <c r="I1" s="16" t="s">
        <v>622</v>
      </c>
      <c r="J1" s="16" t="s">
        <v>623</v>
      </c>
      <c r="K1" s="16" t="s">
        <v>624</v>
      </c>
      <c r="L1" s="16" t="s">
        <v>625</v>
      </c>
      <c r="M1" s="16" t="s">
        <v>626</v>
      </c>
      <c r="N1" s="16" t="s">
        <v>627</v>
      </c>
      <c r="O1" s="16" t="s">
        <v>628</v>
      </c>
      <c r="P1" s="16" t="s">
        <v>629</v>
      </c>
      <c r="Q1" s="16" t="s">
        <v>630</v>
      </c>
      <c r="R1" s="16" t="s">
        <v>631</v>
      </c>
      <c r="S1" s="16" t="s">
        <v>441</v>
      </c>
      <c r="T1" s="16" t="s">
        <v>632</v>
      </c>
      <c r="U1" s="16" t="s">
        <v>442</v>
      </c>
      <c r="V1" s="16" t="s">
        <v>1</v>
      </c>
      <c r="W1" s="16" t="s">
        <v>633</v>
      </c>
      <c r="X1" s="16" t="s">
        <v>634</v>
      </c>
      <c r="Y1" s="16" t="s">
        <v>635</v>
      </c>
      <c r="Z1" s="16" t="s">
        <v>636</v>
      </c>
      <c r="AA1" s="16" t="s">
        <v>443</v>
      </c>
      <c r="AB1" s="16" t="s">
        <v>444</v>
      </c>
      <c r="AC1" s="16" t="s">
        <v>445</v>
      </c>
      <c r="AD1" s="16" t="s">
        <v>446</v>
      </c>
      <c r="AE1" s="16" t="s">
        <v>447</v>
      </c>
      <c r="AF1" s="16" t="s">
        <v>448</v>
      </c>
      <c r="AG1" s="16" t="s">
        <v>449</v>
      </c>
      <c r="AH1" s="16" t="s">
        <v>450</v>
      </c>
      <c r="AI1" s="16" t="s">
        <v>451</v>
      </c>
      <c r="AJ1" s="16" t="s">
        <v>452</v>
      </c>
      <c r="AK1" s="16" t="s">
        <v>453</v>
      </c>
      <c r="AL1" s="16" t="s">
        <v>454</v>
      </c>
      <c r="AM1" s="16" t="s">
        <v>455</v>
      </c>
      <c r="AN1" s="16" t="s">
        <v>637</v>
      </c>
      <c r="AO1" s="16" t="s">
        <v>456</v>
      </c>
      <c r="AP1" s="16" t="s">
        <v>457</v>
      </c>
      <c r="AQ1" s="16" t="s">
        <v>458</v>
      </c>
      <c r="AR1" s="16" t="s">
        <v>459</v>
      </c>
      <c r="AS1" s="16" t="s">
        <v>460</v>
      </c>
      <c r="AT1" s="16" t="s">
        <v>461</v>
      </c>
      <c r="AU1" s="16" t="s">
        <v>542</v>
      </c>
      <c r="AV1" s="16" t="s">
        <v>543</v>
      </c>
      <c r="AW1" s="16" t="s">
        <v>547</v>
      </c>
    </row>
    <row r="2" spans="1:49">
      <c r="A2" s="16">
        <v>1</v>
      </c>
      <c r="B2" s="16" t="s">
        <v>638</v>
      </c>
      <c r="C2" s="16">
        <v>6750</v>
      </c>
      <c r="D2" s="16">
        <v>14199</v>
      </c>
      <c r="E2" s="16">
        <v>811</v>
      </c>
      <c r="F2" s="16">
        <v>3990</v>
      </c>
      <c r="G2" s="16">
        <v>1761</v>
      </c>
      <c r="H2" s="16">
        <v>839</v>
      </c>
      <c r="I2" s="16">
        <v>4369</v>
      </c>
      <c r="J2" s="16">
        <v>2429</v>
      </c>
      <c r="K2" s="16">
        <v>291</v>
      </c>
      <c r="L2" s="16">
        <v>392</v>
      </c>
      <c r="M2" s="16">
        <v>435</v>
      </c>
      <c r="N2" s="16">
        <v>934</v>
      </c>
      <c r="O2" s="16">
        <v>283</v>
      </c>
      <c r="P2" s="16">
        <v>379</v>
      </c>
      <c r="Q2" s="16">
        <v>552</v>
      </c>
      <c r="R2" s="16">
        <v>1498</v>
      </c>
      <c r="S2" s="16">
        <v>574</v>
      </c>
      <c r="T2" s="16">
        <v>1650</v>
      </c>
      <c r="U2" s="16">
        <v>4190</v>
      </c>
      <c r="V2" s="16">
        <v>0.29509120360588775</v>
      </c>
      <c r="W2" s="16">
        <v>1331</v>
      </c>
      <c r="X2" s="16">
        <v>889</v>
      </c>
      <c r="Y2" s="16">
        <v>3004</v>
      </c>
      <c r="Z2" s="16">
        <v>203</v>
      </c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>
        <v>0.28561557215681671</v>
      </c>
      <c r="AV2" s="16"/>
      <c r="AW2" s="16"/>
    </row>
    <row r="3" spans="1:49">
      <c r="A3" s="16">
        <v>2</v>
      </c>
      <c r="B3" s="16" t="s">
        <v>638</v>
      </c>
      <c r="C3" s="16">
        <v>3034</v>
      </c>
      <c r="D3" s="16">
        <v>6193</v>
      </c>
      <c r="E3" s="16">
        <v>353</v>
      </c>
      <c r="F3" s="16">
        <v>1897</v>
      </c>
      <c r="G3" s="16">
        <v>756</v>
      </c>
      <c r="H3" s="16">
        <v>362</v>
      </c>
      <c r="I3" s="16">
        <v>1884</v>
      </c>
      <c r="J3" s="16">
        <v>941</v>
      </c>
      <c r="K3" s="16">
        <v>133</v>
      </c>
      <c r="L3" s="16">
        <v>164</v>
      </c>
      <c r="M3" s="16">
        <v>215</v>
      </c>
      <c r="N3" s="16">
        <v>377</v>
      </c>
      <c r="O3" s="16">
        <v>133</v>
      </c>
      <c r="P3" s="16">
        <v>195</v>
      </c>
      <c r="Q3" s="16">
        <v>254</v>
      </c>
      <c r="R3" s="16">
        <v>492</v>
      </c>
      <c r="S3" s="16">
        <v>266</v>
      </c>
      <c r="T3" s="16">
        <v>715</v>
      </c>
      <c r="U3" s="16">
        <v>1697</v>
      </c>
      <c r="V3" s="16">
        <v>0.27401905377038593</v>
      </c>
      <c r="W3" s="16">
        <v>520</v>
      </c>
      <c r="X3" s="16">
        <v>341</v>
      </c>
      <c r="Y3" s="16">
        <v>1206</v>
      </c>
      <c r="Z3" s="16">
        <v>233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>
        <v>0.28561557215681671</v>
      </c>
      <c r="AV3" s="16"/>
      <c r="AW3" s="16"/>
    </row>
    <row r="4" spans="1:49">
      <c r="A4" s="16">
        <v>3</v>
      </c>
      <c r="B4" s="16" t="s">
        <v>638</v>
      </c>
      <c r="C4" s="16">
        <v>4466</v>
      </c>
      <c r="D4" s="16">
        <v>8424</v>
      </c>
      <c r="E4" s="16">
        <v>443</v>
      </c>
      <c r="F4" s="16">
        <v>2428</v>
      </c>
      <c r="G4" s="16">
        <v>954</v>
      </c>
      <c r="H4" s="16">
        <v>453</v>
      </c>
      <c r="I4" s="16">
        <v>2733</v>
      </c>
      <c r="J4" s="16">
        <v>1413</v>
      </c>
      <c r="K4" s="16">
        <v>167</v>
      </c>
      <c r="L4" s="16">
        <v>227</v>
      </c>
      <c r="M4" s="16">
        <v>257</v>
      </c>
      <c r="N4" s="16">
        <v>470</v>
      </c>
      <c r="O4" s="16">
        <v>178</v>
      </c>
      <c r="P4" s="16">
        <v>254</v>
      </c>
      <c r="Q4" s="16">
        <v>350</v>
      </c>
      <c r="R4" s="16">
        <v>809</v>
      </c>
      <c r="S4" s="16">
        <v>345</v>
      </c>
      <c r="T4" s="16">
        <v>896</v>
      </c>
      <c r="U4" s="16">
        <v>2367</v>
      </c>
      <c r="V4" s="16">
        <v>0.28098290598290598</v>
      </c>
      <c r="W4" s="16">
        <v>897</v>
      </c>
      <c r="X4" s="16">
        <v>409</v>
      </c>
      <c r="Y4" s="16">
        <v>1781</v>
      </c>
      <c r="Z4" s="16">
        <v>275</v>
      </c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>
        <v>0.28561557215681671</v>
      </c>
      <c r="AV4" s="16"/>
      <c r="AW4" s="16"/>
    </row>
    <row r="5" spans="1:49">
      <c r="A5" s="16">
        <v>4</v>
      </c>
      <c r="B5" s="16" t="s">
        <v>638</v>
      </c>
      <c r="C5" s="16">
        <v>2261</v>
      </c>
      <c r="D5" s="16">
        <v>4495</v>
      </c>
      <c r="E5" s="16">
        <v>251</v>
      </c>
      <c r="F5" s="16">
        <v>1210</v>
      </c>
      <c r="G5" s="16">
        <v>684</v>
      </c>
      <c r="H5" s="16">
        <v>193</v>
      </c>
      <c r="I5" s="16">
        <v>1230</v>
      </c>
      <c r="J5" s="16">
        <v>927</v>
      </c>
      <c r="K5" s="16">
        <v>108</v>
      </c>
      <c r="L5" s="16">
        <v>111</v>
      </c>
      <c r="M5" s="16">
        <v>167</v>
      </c>
      <c r="N5" s="16">
        <v>406</v>
      </c>
      <c r="O5" s="16">
        <v>70</v>
      </c>
      <c r="P5" s="16">
        <v>132</v>
      </c>
      <c r="Q5" s="16">
        <v>237</v>
      </c>
      <c r="R5" s="16">
        <v>558</v>
      </c>
      <c r="S5" s="16">
        <v>178</v>
      </c>
      <c r="T5" s="16">
        <v>444</v>
      </c>
      <c r="U5" s="16">
        <v>1611</v>
      </c>
      <c r="V5" s="16">
        <v>0.35839822024471635</v>
      </c>
      <c r="W5" s="16">
        <v>522</v>
      </c>
      <c r="X5" s="16">
        <v>344</v>
      </c>
      <c r="Y5" s="16">
        <v>1142</v>
      </c>
      <c r="Z5" s="16">
        <v>113</v>
      </c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>
        <v>0.28561557215681671</v>
      </c>
      <c r="AV5" s="16"/>
      <c r="AW5" s="16"/>
    </row>
    <row r="6" spans="1:49">
      <c r="A6" s="16">
        <v>5</v>
      </c>
      <c r="B6" s="16" t="s">
        <v>638</v>
      </c>
      <c r="C6" s="16">
        <v>3906</v>
      </c>
      <c r="D6" s="16">
        <v>7809</v>
      </c>
      <c r="E6" s="16">
        <v>437</v>
      </c>
      <c r="F6" s="16">
        <v>2141</v>
      </c>
      <c r="G6" s="16">
        <v>1129</v>
      </c>
      <c r="H6" s="16">
        <v>422</v>
      </c>
      <c r="I6" s="16">
        <v>2181</v>
      </c>
      <c r="J6" s="16">
        <v>1499</v>
      </c>
      <c r="K6" s="16">
        <v>173</v>
      </c>
      <c r="L6" s="16">
        <v>227</v>
      </c>
      <c r="M6" s="16">
        <v>301</v>
      </c>
      <c r="N6" s="16">
        <v>601</v>
      </c>
      <c r="O6" s="16">
        <v>167</v>
      </c>
      <c r="P6" s="16">
        <v>266</v>
      </c>
      <c r="Q6" s="16">
        <v>370</v>
      </c>
      <c r="R6" s="16">
        <v>863</v>
      </c>
      <c r="S6" s="16">
        <v>340</v>
      </c>
      <c r="T6" s="16">
        <v>859</v>
      </c>
      <c r="U6" s="16">
        <v>2628</v>
      </c>
      <c r="V6" s="16">
        <v>0.33653476757587397</v>
      </c>
      <c r="W6" s="16">
        <v>885</v>
      </c>
      <c r="X6" s="16">
        <v>509</v>
      </c>
      <c r="Y6" s="16">
        <v>1899</v>
      </c>
      <c r="Z6" s="16">
        <v>260</v>
      </c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>
        <v>0.28561557215681671</v>
      </c>
      <c r="AV6" s="16"/>
      <c r="AW6" s="16"/>
    </row>
    <row r="7" spans="1:49">
      <c r="A7" s="16">
        <v>6</v>
      </c>
      <c r="B7" s="16" t="s">
        <v>638</v>
      </c>
      <c r="C7" s="16">
        <v>4864</v>
      </c>
      <c r="D7" s="16">
        <v>11034</v>
      </c>
      <c r="E7" s="16">
        <v>784</v>
      </c>
      <c r="F7" s="16">
        <v>2956</v>
      </c>
      <c r="G7" s="16">
        <v>1317</v>
      </c>
      <c r="H7" s="16">
        <v>746</v>
      </c>
      <c r="I7" s="16">
        <v>3339</v>
      </c>
      <c r="J7" s="16">
        <v>1892</v>
      </c>
      <c r="K7" s="16">
        <v>234</v>
      </c>
      <c r="L7" s="16">
        <v>267</v>
      </c>
      <c r="M7" s="16">
        <v>296</v>
      </c>
      <c r="N7" s="16">
        <v>754</v>
      </c>
      <c r="O7" s="16">
        <v>218</v>
      </c>
      <c r="P7" s="16">
        <v>298</v>
      </c>
      <c r="Q7" s="16">
        <v>391</v>
      </c>
      <c r="R7" s="16">
        <v>1203</v>
      </c>
      <c r="S7" s="16">
        <v>452</v>
      </c>
      <c r="T7" s="16">
        <v>1530</v>
      </c>
      <c r="U7" s="16">
        <v>3209</v>
      </c>
      <c r="V7" s="16">
        <v>0.29082834874025737</v>
      </c>
      <c r="W7" s="16">
        <v>1026</v>
      </c>
      <c r="X7" s="16">
        <v>726</v>
      </c>
      <c r="Y7" s="16">
        <v>2269</v>
      </c>
      <c r="Z7" s="16">
        <v>130</v>
      </c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>
        <v>0.28561557215681671</v>
      </c>
      <c r="AV7" s="16"/>
      <c r="AW7" s="16"/>
    </row>
    <row r="8" spans="1:49">
      <c r="A8" s="16">
        <v>7</v>
      </c>
      <c r="B8" s="16" t="s">
        <v>638</v>
      </c>
      <c r="C8" s="16">
        <v>3043</v>
      </c>
      <c r="D8" s="16">
        <v>6335</v>
      </c>
      <c r="E8" s="16">
        <v>427</v>
      </c>
      <c r="F8" s="16">
        <v>1699</v>
      </c>
      <c r="G8" s="16">
        <v>690</v>
      </c>
      <c r="H8" s="16">
        <v>421</v>
      </c>
      <c r="I8" s="16">
        <v>2008</v>
      </c>
      <c r="J8" s="16">
        <v>1090</v>
      </c>
      <c r="K8" s="16">
        <v>144</v>
      </c>
      <c r="L8" s="16">
        <v>147</v>
      </c>
      <c r="M8" s="16">
        <v>190</v>
      </c>
      <c r="N8" s="16">
        <v>353</v>
      </c>
      <c r="O8" s="16">
        <v>123</v>
      </c>
      <c r="P8" s="16">
        <v>174</v>
      </c>
      <c r="Q8" s="16">
        <v>252</v>
      </c>
      <c r="R8" s="16">
        <v>664</v>
      </c>
      <c r="S8" s="16">
        <v>267</v>
      </c>
      <c r="T8" s="16">
        <v>848</v>
      </c>
      <c r="U8" s="16">
        <v>1780</v>
      </c>
      <c r="V8" s="16">
        <v>0.2809786898184688</v>
      </c>
      <c r="W8" s="16">
        <v>635</v>
      </c>
      <c r="X8" s="16">
        <v>337</v>
      </c>
      <c r="Y8" s="16">
        <v>1307</v>
      </c>
      <c r="Z8" s="16">
        <v>96</v>
      </c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>
        <v>0.28561557215681671</v>
      </c>
      <c r="AV8" s="16"/>
      <c r="AW8" s="16"/>
    </row>
    <row r="9" spans="1:49">
      <c r="A9" s="16">
        <v>8</v>
      </c>
      <c r="B9" s="16" t="s">
        <v>638</v>
      </c>
      <c r="C9" s="16">
        <v>9588</v>
      </c>
      <c r="D9" s="16">
        <v>21216</v>
      </c>
      <c r="E9" s="16">
        <v>1362</v>
      </c>
      <c r="F9" s="16">
        <v>5720</v>
      </c>
      <c r="G9" s="16">
        <v>2426</v>
      </c>
      <c r="H9" s="16">
        <v>1349</v>
      </c>
      <c r="I9" s="16">
        <v>6901</v>
      </c>
      <c r="J9" s="16">
        <v>3458</v>
      </c>
      <c r="K9" s="16">
        <v>468</v>
      </c>
      <c r="L9" s="16">
        <v>561</v>
      </c>
      <c r="M9" s="16">
        <v>584</v>
      </c>
      <c r="N9" s="16">
        <v>1281</v>
      </c>
      <c r="O9" s="16">
        <v>451</v>
      </c>
      <c r="P9" s="16">
        <v>685</v>
      </c>
      <c r="Q9" s="16">
        <v>781</v>
      </c>
      <c r="R9" s="16">
        <v>1992</v>
      </c>
      <c r="S9" s="16">
        <v>919</v>
      </c>
      <c r="T9" s="16">
        <v>2711</v>
      </c>
      <c r="U9" s="16">
        <v>5884</v>
      </c>
      <c r="V9" s="16">
        <v>0.27733785822021118</v>
      </c>
      <c r="W9" s="16">
        <v>1708</v>
      </c>
      <c r="X9" s="16">
        <v>1296</v>
      </c>
      <c r="Y9" s="16">
        <v>4129</v>
      </c>
      <c r="Z9" s="16">
        <v>158</v>
      </c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>
        <v>0.28561557215681671</v>
      </c>
      <c r="AV9" s="16"/>
      <c r="AW9" s="16"/>
    </row>
    <row r="10" spans="1:49">
      <c r="A10" s="16">
        <v>9</v>
      </c>
      <c r="B10" s="16" t="s">
        <v>638</v>
      </c>
      <c r="C10" s="16">
        <v>4131</v>
      </c>
      <c r="D10" s="16">
        <v>8086</v>
      </c>
      <c r="E10" s="16">
        <v>338</v>
      </c>
      <c r="F10" s="16">
        <v>1712</v>
      </c>
      <c r="G10" s="16">
        <v>1487</v>
      </c>
      <c r="H10" s="16">
        <v>332</v>
      </c>
      <c r="I10" s="16">
        <v>2004</v>
      </c>
      <c r="J10" s="16">
        <v>2213</v>
      </c>
      <c r="K10" s="16">
        <v>114</v>
      </c>
      <c r="L10" s="16">
        <v>230</v>
      </c>
      <c r="M10" s="16">
        <v>303</v>
      </c>
      <c r="N10" s="16">
        <v>954</v>
      </c>
      <c r="O10" s="16">
        <v>101</v>
      </c>
      <c r="P10" s="16">
        <v>294</v>
      </c>
      <c r="Q10" s="16">
        <v>415</v>
      </c>
      <c r="R10" s="16">
        <v>1504</v>
      </c>
      <c r="S10" s="16">
        <v>215</v>
      </c>
      <c r="T10" s="16">
        <v>670</v>
      </c>
      <c r="U10" s="16">
        <v>3700</v>
      </c>
      <c r="V10" s="16">
        <v>0.45758100420479841</v>
      </c>
      <c r="W10" s="16">
        <v>1184</v>
      </c>
      <c r="X10" s="16">
        <v>849</v>
      </c>
      <c r="Y10" s="16">
        <v>2608</v>
      </c>
      <c r="Z10" s="16">
        <v>64</v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>
        <v>0.28561557215681671</v>
      </c>
      <c r="AV10" s="16"/>
      <c r="AW10" s="16"/>
    </row>
    <row r="11" spans="1:49">
      <c r="A11" s="16">
        <v>10</v>
      </c>
      <c r="B11" s="16" t="s">
        <v>638</v>
      </c>
      <c r="C11" s="16">
        <v>3354</v>
      </c>
      <c r="D11" s="16">
        <v>7637</v>
      </c>
      <c r="E11" s="16">
        <v>340</v>
      </c>
      <c r="F11" s="16">
        <v>2210</v>
      </c>
      <c r="G11" s="16">
        <v>1020</v>
      </c>
      <c r="H11" s="16">
        <v>316</v>
      </c>
      <c r="I11" s="16">
        <v>2671</v>
      </c>
      <c r="J11" s="16">
        <v>1080</v>
      </c>
      <c r="K11" s="16">
        <v>83</v>
      </c>
      <c r="L11" s="16">
        <v>371</v>
      </c>
      <c r="M11" s="16">
        <v>305</v>
      </c>
      <c r="N11" s="16">
        <v>344</v>
      </c>
      <c r="O11" s="16">
        <v>72</v>
      </c>
      <c r="P11" s="16">
        <v>348</v>
      </c>
      <c r="Q11" s="16">
        <v>277</v>
      </c>
      <c r="R11" s="16">
        <v>455</v>
      </c>
      <c r="S11" s="16">
        <v>155</v>
      </c>
      <c r="T11" s="16">
        <v>656</v>
      </c>
      <c r="U11" s="16">
        <v>2100</v>
      </c>
      <c r="V11" s="16">
        <v>0.27497708524289644</v>
      </c>
      <c r="W11" s="16">
        <v>437</v>
      </c>
      <c r="X11" s="16">
        <v>523</v>
      </c>
      <c r="Y11" s="16">
        <v>1435</v>
      </c>
      <c r="Z11" s="16">
        <v>60</v>
      </c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>
        <v>0.28561557215681671</v>
      </c>
      <c r="AV11" s="16"/>
      <c r="AW11" s="16"/>
    </row>
    <row r="12" spans="1:49">
      <c r="A12" s="16">
        <v>11</v>
      </c>
      <c r="B12" s="16" t="s">
        <v>638</v>
      </c>
      <c r="C12" s="16">
        <v>8574</v>
      </c>
      <c r="D12" s="16">
        <v>17715</v>
      </c>
      <c r="E12" s="16">
        <v>1156</v>
      </c>
      <c r="F12" s="16">
        <v>4873</v>
      </c>
      <c r="G12" s="16">
        <v>1825</v>
      </c>
      <c r="H12" s="16">
        <v>1089</v>
      </c>
      <c r="I12" s="16">
        <v>6059</v>
      </c>
      <c r="J12" s="16">
        <v>2713</v>
      </c>
      <c r="K12" s="16">
        <v>410</v>
      </c>
      <c r="L12" s="16">
        <v>410</v>
      </c>
      <c r="M12" s="16">
        <v>439</v>
      </c>
      <c r="N12" s="16">
        <v>976</v>
      </c>
      <c r="O12" s="16">
        <v>393</v>
      </c>
      <c r="P12" s="16">
        <v>488</v>
      </c>
      <c r="Q12" s="16">
        <v>604</v>
      </c>
      <c r="R12" s="16">
        <v>1621</v>
      </c>
      <c r="S12" s="16">
        <v>803</v>
      </c>
      <c r="T12" s="16">
        <v>2245</v>
      </c>
      <c r="U12" s="16">
        <v>4538</v>
      </c>
      <c r="V12" s="16">
        <v>0.25616709003669208</v>
      </c>
      <c r="W12" s="16">
        <v>1496</v>
      </c>
      <c r="X12" s="16">
        <v>932</v>
      </c>
      <c r="Y12" s="16">
        <v>3267</v>
      </c>
      <c r="Z12" s="16">
        <v>205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>
        <v>0.28561557215681671</v>
      </c>
      <c r="AV12" s="16"/>
      <c r="AW12" s="16"/>
    </row>
    <row r="13" spans="1:49">
      <c r="A13" s="16">
        <v>12</v>
      </c>
      <c r="B13" s="16" t="s">
        <v>638</v>
      </c>
      <c r="C13" s="16">
        <v>6210</v>
      </c>
      <c r="D13" s="16">
        <v>13589</v>
      </c>
      <c r="E13" s="16">
        <v>846</v>
      </c>
      <c r="F13" s="16">
        <v>3796</v>
      </c>
      <c r="G13" s="16">
        <v>1615</v>
      </c>
      <c r="H13" s="16">
        <v>832</v>
      </c>
      <c r="I13" s="16">
        <v>4194</v>
      </c>
      <c r="J13" s="16">
        <v>2306</v>
      </c>
      <c r="K13" s="16">
        <v>300</v>
      </c>
      <c r="L13" s="16">
        <v>321</v>
      </c>
      <c r="M13" s="16">
        <v>384</v>
      </c>
      <c r="N13" s="16">
        <v>910</v>
      </c>
      <c r="O13" s="16">
        <v>290</v>
      </c>
      <c r="P13" s="16">
        <v>380</v>
      </c>
      <c r="Q13" s="16">
        <v>520</v>
      </c>
      <c r="R13" s="16">
        <v>1406</v>
      </c>
      <c r="S13" s="16">
        <v>590</v>
      </c>
      <c r="T13" s="16">
        <v>1678</v>
      </c>
      <c r="U13" s="16">
        <v>3921</v>
      </c>
      <c r="V13" s="16">
        <v>0.2885422032526308</v>
      </c>
      <c r="W13" s="16">
        <v>1147</v>
      </c>
      <c r="X13" s="16">
        <v>884</v>
      </c>
      <c r="Y13" s="16">
        <v>2750</v>
      </c>
      <c r="Z13" s="16">
        <v>98</v>
      </c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>
        <v>0.28561557215681671</v>
      </c>
      <c r="AV13" s="16"/>
      <c r="AW13" s="16"/>
    </row>
    <row r="14" spans="1:49">
      <c r="A14" s="16">
        <v>13</v>
      </c>
      <c r="B14" s="16" t="s">
        <v>638</v>
      </c>
      <c r="C14" s="16">
        <v>4183</v>
      </c>
      <c r="D14" s="16">
        <v>8500</v>
      </c>
      <c r="E14" s="16">
        <v>498</v>
      </c>
      <c r="F14" s="16">
        <v>2478</v>
      </c>
      <c r="G14" s="16">
        <v>1058</v>
      </c>
      <c r="H14" s="16">
        <v>489</v>
      </c>
      <c r="I14" s="16">
        <v>2463</v>
      </c>
      <c r="J14" s="16">
        <v>1514</v>
      </c>
      <c r="K14" s="16">
        <v>203</v>
      </c>
      <c r="L14" s="16">
        <v>202</v>
      </c>
      <c r="M14" s="16">
        <v>262</v>
      </c>
      <c r="N14" s="16">
        <v>594</v>
      </c>
      <c r="O14" s="16">
        <v>190</v>
      </c>
      <c r="P14" s="16">
        <v>238</v>
      </c>
      <c r="Q14" s="16">
        <v>342</v>
      </c>
      <c r="R14" s="16">
        <v>934</v>
      </c>
      <c r="S14" s="16">
        <v>393</v>
      </c>
      <c r="T14" s="16">
        <v>987</v>
      </c>
      <c r="U14" s="16">
        <v>2572</v>
      </c>
      <c r="V14" s="16">
        <v>0.30258823529411766</v>
      </c>
      <c r="W14" s="16">
        <v>865</v>
      </c>
      <c r="X14" s="16">
        <v>491</v>
      </c>
      <c r="Y14" s="16">
        <v>1875</v>
      </c>
      <c r="Z14" s="16">
        <v>142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>
        <v>0.28561557215681671</v>
      </c>
      <c r="AV14" s="16"/>
      <c r="AW14" s="16"/>
    </row>
    <row r="15" spans="1:49">
      <c r="A15" s="16">
        <v>14</v>
      </c>
      <c r="B15" s="16" t="s">
        <v>638</v>
      </c>
      <c r="C15" s="16">
        <v>3619</v>
      </c>
      <c r="D15" s="16">
        <v>7559</v>
      </c>
      <c r="E15" s="16">
        <v>456</v>
      </c>
      <c r="F15" s="16">
        <v>1953</v>
      </c>
      <c r="G15" s="16">
        <v>935</v>
      </c>
      <c r="H15" s="16">
        <v>486</v>
      </c>
      <c r="I15" s="16">
        <v>2429</v>
      </c>
      <c r="J15" s="16">
        <v>1300</v>
      </c>
      <c r="K15" s="16">
        <v>139</v>
      </c>
      <c r="L15" s="16">
        <v>198</v>
      </c>
      <c r="M15" s="16">
        <v>251</v>
      </c>
      <c r="N15" s="16">
        <v>486</v>
      </c>
      <c r="O15" s="16">
        <v>138</v>
      </c>
      <c r="P15" s="16">
        <v>241</v>
      </c>
      <c r="Q15" s="16">
        <v>337</v>
      </c>
      <c r="R15" s="16">
        <v>722</v>
      </c>
      <c r="S15" s="16">
        <v>277</v>
      </c>
      <c r="T15" s="16">
        <v>942</v>
      </c>
      <c r="U15" s="16">
        <v>2235</v>
      </c>
      <c r="V15" s="16">
        <v>0.29567403095647571</v>
      </c>
      <c r="W15" s="16">
        <v>713</v>
      </c>
      <c r="X15" s="16">
        <v>493</v>
      </c>
      <c r="Y15" s="16">
        <v>1590</v>
      </c>
      <c r="Z15" s="16">
        <v>169</v>
      </c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>
        <v>0.28561557215681671</v>
      </c>
      <c r="AV15" s="16"/>
      <c r="AW15" s="16"/>
    </row>
    <row r="16" spans="1:49">
      <c r="A16" s="16">
        <v>15</v>
      </c>
      <c r="B16" s="16" t="s">
        <v>638</v>
      </c>
      <c r="C16" s="16">
        <v>6921</v>
      </c>
      <c r="D16" s="16">
        <v>14428</v>
      </c>
      <c r="E16" s="16">
        <v>903</v>
      </c>
      <c r="F16" s="16">
        <v>4408</v>
      </c>
      <c r="G16" s="16">
        <v>1747</v>
      </c>
      <c r="H16" s="16">
        <v>870</v>
      </c>
      <c r="I16" s="16">
        <v>4206</v>
      </c>
      <c r="J16" s="16">
        <v>2294</v>
      </c>
      <c r="K16" s="16">
        <v>301</v>
      </c>
      <c r="L16" s="16">
        <v>386</v>
      </c>
      <c r="M16" s="16">
        <v>494</v>
      </c>
      <c r="N16" s="16">
        <v>867</v>
      </c>
      <c r="O16" s="16">
        <v>314</v>
      </c>
      <c r="P16" s="16">
        <v>421</v>
      </c>
      <c r="Q16" s="16">
        <v>600</v>
      </c>
      <c r="R16" s="16">
        <v>1273</v>
      </c>
      <c r="S16" s="16">
        <v>615</v>
      </c>
      <c r="T16" s="16">
        <v>1773</v>
      </c>
      <c r="U16" s="16">
        <v>4041</v>
      </c>
      <c r="V16" s="16">
        <v>0.28008039922373162</v>
      </c>
      <c r="W16" s="16">
        <v>1330</v>
      </c>
      <c r="X16" s="16">
        <v>793</v>
      </c>
      <c r="Y16" s="16">
        <v>2938</v>
      </c>
      <c r="Z16" s="16">
        <v>416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>
        <v>0.28561557215681671</v>
      </c>
      <c r="AV16" s="16"/>
      <c r="AW16" s="16"/>
    </row>
    <row r="17" spans="1:49">
      <c r="A17" s="16">
        <v>16</v>
      </c>
      <c r="B17" s="16" t="s">
        <v>638</v>
      </c>
      <c r="C17" s="16">
        <v>16865</v>
      </c>
      <c r="D17" s="16">
        <v>38876</v>
      </c>
      <c r="E17" s="16">
        <v>2856</v>
      </c>
      <c r="F17" s="16">
        <v>12089</v>
      </c>
      <c r="G17" s="16">
        <v>3513</v>
      </c>
      <c r="H17" s="16">
        <v>2778</v>
      </c>
      <c r="I17" s="16">
        <v>12861</v>
      </c>
      <c r="J17" s="16">
        <v>4779</v>
      </c>
      <c r="K17" s="16">
        <v>1014</v>
      </c>
      <c r="L17" s="16">
        <v>823</v>
      </c>
      <c r="M17" s="16">
        <v>886</v>
      </c>
      <c r="N17" s="16">
        <v>1804</v>
      </c>
      <c r="O17" s="16">
        <v>986</v>
      </c>
      <c r="P17" s="16">
        <v>886</v>
      </c>
      <c r="Q17" s="16">
        <v>1118</v>
      </c>
      <c r="R17" s="16">
        <v>2775</v>
      </c>
      <c r="S17" s="16">
        <v>2000</v>
      </c>
      <c r="T17" s="16">
        <v>5634</v>
      </c>
      <c r="U17" s="16">
        <v>8292</v>
      </c>
      <c r="V17" s="16">
        <v>0.21329354871900402</v>
      </c>
      <c r="W17" s="16">
        <v>2412</v>
      </c>
      <c r="X17" s="16">
        <v>1741</v>
      </c>
      <c r="Y17" s="16">
        <v>5880</v>
      </c>
      <c r="Z17" s="16">
        <v>324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>
        <v>0.28561557215681671</v>
      </c>
      <c r="AV17" s="16"/>
      <c r="AW17" s="16"/>
    </row>
    <row r="18" spans="1:49">
      <c r="A18" s="16">
        <v>17</v>
      </c>
      <c r="B18" s="16" t="s">
        <v>638</v>
      </c>
      <c r="C18" s="16">
        <v>6083</v>
      </c>
      <c r="D18" s="16">
        <v>12917</v>
      </c>
      <c r="E18" s="16">
        <v>659</v>
      </c>
      <c r="F18" s="16">
        <v>2955</v>
      </c>
      <c r="G18" s="16">
        <v>2359</v>
      </c>
      <c r="H18" s="16">
        <v>632</v>
      </c>
      <c r="I18" s="16">
        <v>3416</v>
      </c>
      <c r="J18" s="16">
        <v>2896</v>
      </c>
      <c r="K18" s="16">
        <v>206</v>
      </c>
      <c r="L18" s="16">
        <v>459</v>
      </c>
      <c r="M18" s="16">
        <v>550</v>
      </c>
      <c r="N18" s="16">
        <v>1350</v>
      </c>
      <c r="O18" s="16">
        <v>205</v>
      </c>
      <c r="P18" s="16">
        <v>502</v>
      </c>
      <c r="Q18" s="16">
        <v>678</v>
      </c>
      <c r="R18" s="16">
        <v>1716</v>
      </c>
      <c r="S18" s="16">
        <v>411</v>
      </c>
      <c r="T18" s="16">
        <v>1291</v>
      </c>
      <c r="U18" s="16">
        <v>5255</v>
      </c>
      <c r="V18" s="16">
        <v>0.40682821088488041</v>
      </c>
      <c r="W18" s="16">
        <v>1266</v>
      </c>
      <c r="X18" s="16">
        <v>1347</v>
      </c>
      <c r="Y18" s="16">
        <v>3525</v>
      </c>
      <c r="Z18" s="16">
        <v>109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>
        <v>0.28561557215681671</v>
      </c>
      <c r="AV18" s="16"/>
      <c r="AW18" s="16"/>
    </row>
    <row r="19" spans="1:49">
      <c r="A19" s="16">
        <v>18</v>
      </c>
      <c r="B19" s="16" t="s">
        <v>638</v>
      </c>
      <c r="C19" s="16">
        <v>3636</v>
      </c>
      <c r="D19" s="16">
        <v>9976</v>
      </c>
      <c r="E19" s="16">
        <v>1099</v>
      </c>
      <c r="F19" s="16">
        <v>2963</v>
      </c>
      <c r="G19" s="16">
        <v>768</v>
      </c>
      <c r="H19" s="16">
        <v>1009</v>
      </c>
      <c r="I19" s="16">
        <v>3167</v>
      </c>
      <c r="J19" s="16">
        <v>970</v>
      </c>
      <c r="K19" s="16">
        <v>345</v>
      </c>
      <c r="L19" s="16">
        <v>174</v>
      </c>
      <c r="M19" s="16">
        <v>209</v>
      </c>
      <c r="N19" s="16">
        <v>385</v>
      </c>
      <c r="O19" s="16">
        <v>304</v>
      </c>
      <c r="P19" s="16">
        <v>199</v>
      </c>
      <c r="Q19" s="16">
        <v>232</v>
      </c>
      <c r="R19" s="16">
        <v>539</v>
      </c>
      <c r="S19" s="16">
        <v>649</v>
      </c>
      <c r="T19" s="16">
        <v>2108</v>
      </c>
      <c r="U19" s="16">
        <v>1738</v>
      </c>
      <c r="V19" s="16">
        <v>0.17421812349639135</v>
      </c>
      <c r="W19" s="16">
        <v>464</v>
      </c>
      <c r="X19" s="16">
        <v>399</v>
      </c>
      <c r="Y19" s="16">
        <v>1204</v>
      </c>
      <c r="Z19" s="16">
        <v>77</v>
      </c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>
        <v>0.28561557215681671</v>
      </c>
      <c r="AV19" s="16"/>
      <c r="AW19" s="16"/>
    </row>
    <row r="20" spans="1:49">
      <c r="A20" s="16">
        <v>19</v>
      </c>
      <c r="B20" s="16" t="s">
        <v>638</v>
      </c>
      <c r="C20" s="16">
        <v>4173</v>
      </c>
      <c r="D20" s="16">
        <v>8913</v>
      </c>
      <c r="E20" s="16">
        <v>482</v>
      </c>
      <c r="F20" s="16">
        <v>2398</v>
      </c>
      <c r="G20" s="16">
        <v>1204</v>
      </c>
      <c r="H20" s="16">
        <v>460</v>
      </c>
      <c r="I20" s="16">
        <v>2634</v>
      </c>
      <c r="J20" s="16">
        <v>1735</v>
      </c>
      <c r="K20" s="16">
        <v>150</v>
      </c>
      <c r="L20" s="16">
        <v>212</v>
      </c>
      <c r="M20" s="16">
        <v>282</v>
      </c>
      <c r="N20" s="16">
        <v>710</v>
      </c>
      <c r="O20" s="16">
        <v>132</v>
      </c>
      <c r="P20" s="16">
        <v>261</v>
      </c>
      <c r="Q20" s="16">
        <v>358</v>
      </c>
      <c r="R20" s="16">
        <v>1116</v>
      </c>
      <c r="S20" s="16">
        <v>282</v>
      </c>
      <c r="T20" s="16">
        <v>942</v>
      </c>
      <c r="U20" s="16">
        <v>2939</v>
      </c>
      <c r="V20" s="16">
        <v>0.32974307191742397</v>
      </c>
      <c r="W20" s="16">
        <v>879</v>
      </c>
      <c r="X20" s="16">
        <v>655</v>
      </c>
      <c r="Y20" s="16">
        <v>2065</v>
      </c>
      <c r="Z20" s="16">
        <v>103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>
        <v>0.28561557215681671</v>
      </c>
      <c r="AV20" s="16"/>
      <c r="AW20" s="16"/>
    </row>
    <row r="21" spans="1:49">
      <c r="A21" s="16">
        <v>20</v>
      </c>
      <c r="B21" s="16" t="s">
        <v>638</v>
      </c>
      <c r="C21" s="16">
        <v>1056</v>
      </c>
      <c r="D21" s="16">
        <v>2202</v>
      </c>
      <c r="E21" s="16">
        <v>71</v>
      </c>
      <c r="F21" s="16">
        <v>507</v>
      </c>
      <c r="G21" s="16">
        <v>446</v>
      </c>
      <c r="H21" s="16">
        <v>54</v>
      </c>
      <c r="I21" s="16">
        <v>546</v>
      </c>
      <c r="J21" s="16">
        <v>578</v>
      </c>
      <c r="K21" s="16">
        <v>11</v>
      </c>
      <c r="L21" s="16">
        <v>70</v>
      </c>
      <c r="M21" s="16">
        <v>133</v>
      </c>
      <c r="N21" s="16">
        <v>243</v>
      </c>
      <c r="O21" s="16">
        <v>11</v>
      </c>
      <c r="P21" s="16">
        <v>100</v>
      </c>
      <c r="Q21" s="16">
        <v>134</v>
      </c>
      <c r="R21" s="16">
        <v>344</v>
      </c>
      <c r="S21" s="16">
        <v>22</v>
      </c>
      <c r="T21" s="16">
        <v>125</v>
      </c>
      <c r="U21" s="16">
        <v>1024</v>
      </c>
      <c r="V21" s="16">
        <v>0.46503178928247046</v>
      </c>
      <c r="W21" s="16">
        <v>281</v>
      </c>
      <c r="X21" s="16">
        <v>201</v>
      </c>
      <c r="Y21" s="16">
        <v>700</v>
      </c>
      <c r="Z21" s="16">
        <v>15</v>
      </c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>
        <v>0.28561557215681671</v>
      </c>
      <c r="AV21" s="16"/>
      <c r="AW21" s="16"/>
    </row>
    <row r="22" spans="1:49">
      <c r="A22" s="16">
        <v>1</v>
      </c>
      <c r="B22" s="16" t="s">
        <v>639</v>
      </c>
      <c r="C22" s="16">
        <v>6743</v>
      </c>
      <c r="D22" s="16">
        <v>14065</v>
      </c>
      <c r="E22" s="16">
        <v>782</v>
      </c>
      <c r="F22" s="16">
        <v>3980</v>
      </c>
      <c r="G22" s="16">
        <v>1763</v>
      </c>
      <c r="H22" s="16">
        <v>783</v>
      </c>
      <c r="I22" s="16">
        <v>4309</v>
      </c>
      <c r="J22" s="16">
        <v>2448</v>
      </c>
      <c r="K22" s="16">
        <v>281</v>
      </c>
      <c r="L22" s="16">
        <v>387</v>
      </c>
      <c r="M22" s="16">
        <v>398</v>
      </c>
      <c r="N22" s="16">
        <v>978</v>
      </c>
      <c r="O22" s="16">
        <v>265</v>
      </c>
      <c r="P22" s="16">
        <v>403</v>
      </c>
      <c r="Q22" s="16">
        <v>493</v>
      </c>
      <c r="R22" s="16">
        <v>1552</v>
      </c>
      <c r="S22" s="16">
        <v>546</v>
      </c>
      <c r="T22" s="16">
        <v>1565</v>
      </c>
      <c r="U22" s="16">
        <v>4211</v>
      </c>
      <c r="V22" s="16">
        <v>0.29939566299324566</v>
      </c>
      <c r="W22" s="16">
        <v>1338</v>
      </c>
      <c r="X22" s="16">
        <v>899</v>
      </c>
      <c r="Y22" s="16">
        <v>3019</v>
      </c>
      <c r="Z22" s="16">
        <v>197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>
        <v>0.28923647003171155</v>
      </c>
      <c r="AV22" s="16"/>
      <c r="AW22" s="16"/>
    </row>
    <row r="23" spans="1:49">
      <c r="A23" s="16">
        <v>2</v>
      </c>
      <c r="B23" s="16" t="s">
        <v>639</v>
      </c>
      <c r="C23" s="16">
        <v>3021</v>
      </c>
      <c r="D23" s="16">
        <v>6118</v>
      </c>
      <c r="E23" s="16">
        <v>344</v>
      </c>
      <c r="F23" s="16">
        <v>1857</v>
      </c>
      <c r="G23" s="16">
        <v>754</v>
      </c>
      <c r="H23" s="16">
        <v>344</v>
      </c>
      <c r="I23" s="16">
        <v>1871</v>
      </c>
      <c r="J23" s="16">
        <v>948</v>
      </c>
      <c r="K23" s="16">
        <v>122</v>
      </c>
      <c r="L23" s="16">
        <v>152</v>
      </c>
      <c r="M23" s="16">
        <v>215</v>
      </c>
      <c r="N23" s="16">
        <v>387</v>
      </c>
      <c r="O23" s="16">
        <v>122</v>
      </c>
      <c r="P23" s="16">
        <v>191</v>
      </c>
      <c r="Q23" s="16">
        <v>232</v>
      </c>
      <c r="R23" s="16">
        <v>525</v>
      </c>
      <c r="S23" s="16">
        <v>244</v>
      </c>
      <c r="T23" s="16">
        <v>688</v>
      </c>
      <c r="U23" s="16">
        <v>1702</v>
      </c>
      <c r="V23" s="16">
        <v>0.2781954887218045</v>
      </c>
      <c r="W23" s="16">
        <v>560</v>
      </c>
      <c r="X23" s="16">
        <v>336</v>
      </c>
      <c r="Y23" s="16">
        <v>1228</v>
      </c>
      <c r="Z23" s="16">
        <v>229</v>
      </c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>
        <v>0.28923647003171155</v>
      </c>
      <c r="AV23" s="16"/>
      <c r="AW23" s="16"/>
    </row>
    <row r="24" spans="1:49">
      <c r="A24" s="16">
        <v>3</v>
      </c>
      <c r="B24" s="16" t="s">
        <v>639</v>
      </c>
      <c r="C24" s="16">
        <v>4481</v>
      </c>
      <c r="D24" s="16">
        <v>8351</v>
      </c>
      <c r="E24" s="16">
        <v>426</v>
      </c>
      <c r="F24" s="16">
        <v>2414</v>
      </c>
      <c r="G24" s="16">
        <v>970</v>
      </c>
      <c r="H24" s="16">
        <v>437</v>
      </c>
      <c r="I24" s="16">
        <v>2663</v>
      </c>
      <c r="J24" s="16">
        <v>1441</v>
      </c>
      <c r="K24" s="16">
        <v>158</v>
      </c>
      <c r="L24" s="16">
        <v>236</v>
      </c>
      <c r="M24" s="16">
        <v>232</v>
      </c>
      <c r="N24" s="16">
        <v>502</v>
      </c>
      <c r="O24" s="16">
        <v>161</v>
      </c>
      <c r="P24" s="16">
        <v>270</v>
      </c>
      <c r="Q24" s="16">
        <v>324</v>
      </c>
      <c r="R24" s="16">
        <v>847</v>
      </c>
      <c r="S24" s="16">
        <v>319</v>
      </c>
      <c r="T24" s="16">
        <v>863</v>
      </c>
      <c r="U24" s="16">
        <v>2411</v>
      </c>
      <c r="V24" s="16">
        <v>0.28870793916896181</v>
      </c>
      <c r="W24" s="16">
        <v>935</v>
      </c>
      <c r="X24" s="16">
        <v>422</v>
      </c>
      <c r="Y24" s="16">
        <v>1823</v>
      </c>
      <c r="Z24" s="16">
        <v>263</v>
      </c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>
        <v>0.28923647003171155</v>
      </c>
      <c r="AV24" s="16"/>
      <c r="AW24" s="16"/>
    </row>
    <row r="25" spans="1:49">
      <c r="A25" s="16">
        <v>4</v>
      </c>
      <c r="B25" s="16" t="s">
        <v>639</v>
      </c>
      <c r="C25" s="16">
        <v>2220</v>
      </c>
      <c r="D25" s="16">
        <v>4435</v>
      </c>
      <c r="E25" s="16">
        <v>241</v>
      </c>
      <c r="F25" s="16">
        <v>1188</v>
      </c>
      <c r="G25" s="16">
        <v>674</v>
      </c>
      <c r="H25" s="16">
        <v>203</v>
      </c>
      <c r="I25" s="16">
        <v>1226</v>
      </c>
      <c r="J25" s="16">
        <v>903</v>
      </c>
      <c r="K25" s="16">
        <v>92</v>
      </c>
      <c r="L25" s="16">
        <v>107</v>
      </c>
      <c r="M25" s="16">
        <v>146</v>
      </c>
      <c r="N25" s="16">
        <v>421</v>
      </c>
      <c r="O25" s="16">
        <v>74</v>
      </c>
      <c r="P25" s="16">
        <v>127</v>
      </c>
      <c r="Q25" s="16">
        <v>200</v>
      </c>
      <c r="R25" s="16">
        <v>576</v>
      </c>
      <c r="S25" s="16">
        <v>166</v>
      </c>
      <c r="T25" s="16">
        <v>444</v>
      </c>
      <c r="U25" s="16">
        <v>1577</v>
      </c>
      <c r="V25" s="16">
        <v>0.35558060879368658</v>
      </c>
      <c r="W25" s="16">
        <v>518</v>
      </c>
      <c r="X25" s="16">
        <v>329</v>
      </c>
      <c r="Y25" s="16">
        <v>1125</v>
      </c>
      <c r="Z25" s="16">
        <v>94</v>
      </c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>
        <v>0.28923647003171155</v>
      </c>
      <c r="AV25" s="16"/>
      <c r="AW25" s="16"/>
    </row>
    <row r="26" spans="1:49">
      <c r="A26" s="16">
        <v>5</v>
      </c>
      <c r="B26" s="16" t="s">
        <v>639</v>
      </c>
      <c r="C26" s="16">
        <v>3917</v>
      </c>
      <c r="D26" s="16">
        <v>7781</v>
      </c>
      <c r="E26" s="16">
        <v>452</v>
      </c>
      <c r="F26" s="16">
        <v>2135</v>
      </c>
      <c r="G26" s="16">
        <v>1120</v>
      </c>
      <c r="H26" s="16">
        <v>413</v>
      </c>
      <c r="I26" s="16">
        <v>2164</v>
      </c>
      <c r="J26" s="16">
        <v>1497</v>
      </c>
      <c r="K26" s="16">
        <v>174</v>
      </c>
      <c r="L26" s="16">
        <v>210</v>
      </c>
      <c r="M26" s="16">
        <v>266</v>
      </c>
      <c r="N26" s="16">
        <v>644</v>
      </c>
      <c r="O26" s="16">
        <v>152</v>
      </c>
      <c r="P26" s="16">
        <v>243</v>
      </c>
      <c r="Q26" s="16">
        <v>361</v>
      </c>
      <c r="R26" s="16">
        <v>893</v>
      </c>
      <c r="S26" s="16">
        <v>326</v>
      </c>
      <c r="T26" s="16">
        <v>865</v>
      </c>
      <c r="U26" s="16">
        <v>2617</v>
      </c>
      <c r="V26" s="16">
        <v>0.33633209099087519</v>
      </c>
      <c r="W26" s="16">
        <v>902</v>
      </c>
      <c r="X26" s="16">
        <v>507</v>
      </c>
      <c r="Y26" s="16">
        <v>1899</v>
      </c>
      <c r="Z26" s="16">
        <v>271</v>
      </c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>
        <v>0.28923647003171155</v>
      </c>
      <c r="AV26" s="16"/>
      <c r="AW26" s="16"/>
    </row>
    <row r="27" spans="1:49">
      <c r="A27" s="16">
        <v>6</v>
      </c>
      <c r="B27" s="16" t="s">
        <v>639</v>
      </c>
      <c r="C27" s="16">
        <v>4823</v>
      </c>
      <c r="D27" s="16">
        <v>10886</v>
      </c>
      <c r="E27" s="16">
        <v>750</v>
      </c>
      <c r="F27" s="16">
        <v>2955</v>
      </c>
      <c r="G27" s="16">
        <v>1297</v>
      </c>
      <c r="H27" s="16">
        <v>716</v>
      </c>
      <c r="I27" s="16">
        <v>3291</v>
      </c>
      <c r="J27" s="16">
        <v>1877</v>
      </c>
      <c r="K27" s="16">
        <v>228</v>
      </c>
      <c r="L27" s="16">
        <v>272</v>
      </c>
      <c r="M27" s="16">
        <v>260</v>
      </c>
      <c r="N27" s="16">
        <v>765</v>
      </c>
      <c r="O27" s="16">
        <v>187</v>
      </c>
      <c r="P27" s="16">
        <v>292</v>
      </c>
      <c r="Q27" s="16">
        <v>377</v>
      </c>
      <c r="R27" s="16">
        <v>1208</v>
      </c>
      <c r="S27" s="16">
        <v>415</v>
      </c>
      <c r="T27" s="16">
        <v>1466</v>
      </c>
      <c r="U27" s="16">
        <v>3174</v>
      </c>
      <c r="V27" s="16">
        <v>0.29156715046849163</v>
      </c>
      <c r="W27" s="16">
        <v>1019</v>
      </c>
      <c r="X27" s="16">
        <v>708</v>
      </c>
      <c r="Y27" s="16">
        <v>2241</v>
      </c>
      <c r="Z27" s="16">
        <v>120</v>
      </c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>
        <v>0.28923647003171155</v>
      </c>
      <c r="AV27" s="16"/>
      <c r="AW27" s="16"/>
    </row>
    <row r="28" spans="1:49">
      <c r="A28" s="16">
        <v>7</v>
      </c>
      <c r="B28" s="16" t="s">
        <v>639</v>
      </c>
      <c r="C28" s="16">
        <v>3081</v>
      </c>
      <c r="D28" s="16">
        <v>6315</v>
      </c>
      <c r="E28" s="16">
        <v>413</v>
      </c>
      <c r="F28" s="16">
        <v>1698</v>
      </c>
      <c r="G28" s="16">
        <v>688</v>
      </c>
      <c r="H28" s="16">
        <v>418</v>
      </c>
      <c r="I28" s="16">
        <v>2001</v>
      </c>
      <c r="J28" s="16">
        <v>1097</v>
      </c>
      <c r="K28" s="16">
        <v>133</v>
      </c>
      <c r="L28" s="16">
        <v>141</v>
      </c>
      <c r="M28" s="16">
        <v>164</v>
      </c>
      <c r="N28" s="16">
        <v>383</v>
      </c>
      <c r="O28" s="16">
        <v>114</v>
      </c>
      <c r="P28" s="16">
        <v>174</v>
      </c>
      <c r="Q28" s="16">
        <v>240</v>
      </c>
      <c r="R28" s="16">
        <v>683</v>
      </c>
      <c r="S28" s="16">
        <v>247</v>
      </c>
      <c r="T28" s="16">
        <v>831</v>
      </c>
      <c r="U28" s="16">
        <v>1785</v>
      </c>
      <c r="V28" s="16">
        <v>0.28266033254156769</v>
      </c>
      <c r="W28" s="16">
        <v>658</v>
      </c>
      <c r="X28" s="16">
        <v>340</v>
      </c>
      <c r="Y28" s="16">
        <v>1309</v>
      </c>
      <c r="Z28" s="16">
        <v>89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>
        <v>0.28923647003171155</v>
      </c>
      <c r="AV28" s="16"/>
      <c r="AW28" s="16"/>
    </row>
    <row r="29" spans="1:49">
      <c r="A29" s="16">
        <v>8</v>
      </c>
      <c r="B29" s="16" t="s">
        <v>639</v>
      </c>
      <c r="C29" s="16">
        <v>9618</v>
      </c>
      <c r="D29" s="16">
        <v>21072</v>
      </c>
      <c r="E29" s="16">
        <v>1324</v>
      </c>
      <c r="F29" s="16">
        <v>5666</v>
      </c>
      <c r="G29" s="16">
        <v>2420</v>
      </c>
      <c r="H29" s="16">
        <v>1308</v>
      </c>
      <c r="I29" s="16">
        <v>6872</v>
      </c>
      <c r="J29" s="16">
        <v>3482</v>
      </c>
      <c r="K29" s="16">
        <v>397</v>
      </c>
      <c r="L29" s="16">
        <v>560</v>
      </c>
      <c r="M29" s="16">
        <v>527</v>
      </c>
      <c r="N29" s="16">
        <v>1333</v>
      </c>
      <c r="O29" s="16">
        <v>432</v>
      </c>
      <c r="P29" s="16">
        <v>686</v>
      </c>
      <c r="Q29" s="16">
        <v>719</v>
      </c>
      <c r="R29" s="16">
        <v>2077</v>
      </c>
      <c r="S29" s="16">
        <v>829</v>
      </c>
      <c r="T29" s="16">
        <v>2632</v>
      </c>
      <c r="U29" s="16">
        <v>5902</v>
      </c>
      <c r="V29" s="16">
        <v>0.28008731966590739</v>
      </c>
      <c r="W29" s="16">
        <v>1740</v>
      </c>
      <c r="X29" s="16">
        <v>1309</v>
      </c>
      <c r="Y29" s="16">
        <v>4144</v>
      </c>
      <c r="Z29" s="16">
        <v>162</v>
      </c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>
        <v>0.28923647003171155</v>
      </c>
      <c r="AV29" s="16"/>
      <c r="AW29" s="16"/>
    </row>
    <row r="30" spans="1:49">
      <c r="A30" s="16">
        <v>9</v>
      </c>
      <c r="B30" s="16" t="s">
        <v>639</v>
      </c>
      <c r="C30" s="16">
        <v>4119</v>
      </c>
      <c r="D30" s="16">
        <v>7968</v>
      </c>
      <c r="E30" s="16">
        <v>324</v>
      </c>
      <c r="F30" s="16">
        <v>1685</v>
      </c>
      <c r="G30" s="16">
        <v>1470</v>
      </c>
      <c r="H30" s="16">
        <v>321</v>
      </c>
      <c r="I30" s="16">
        <v>1981</v>
      </c>
      <c r="J30" s="16">
        <v>2187</v>
      </c>
      <c r="K30" s="16">
        <v>113</v>
      </c>
      <c r="L30" s="16">
        <v>218</v>
      </c>
      <c r="M30" s="16">
        <v>292</v>
      </c>
      <c r="N30" s="16">
        <v>960</v>
      </c>
      <c r="O30" s="16">
        <v>99</v>
      </c>
      <c r="P30" s="16">
        <v>282</v>
      </c>
      <c r="Q30" s="16">
        <v>370</v>
      </c>
      <c r="R30" s="16">
        <v>1535</v>
      </c>
      <c r="S30" s="16">
        <v>212</v>
      </c>
      <c r="T30" s="16">
        <v>645</v>
      </c>
      <c r="U30" s="16">
        <v>3657</v>
      </c>
      <c r="V30" s="16">
        <v>0.45896084337349397</v>
      </c>
      <c r="W30" s="16">
        <v>1196</v>
      </c>
      <c r="X30" s="16">
        <v>837</v>
      </c>
      <c r="Y30" s="16">
        <v>2589</v>
      </c>
      <c r="Z30" s="16">
        <v>63</v>
      </c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>
        <v>0.28923647003171155</v>
      </c>
      <c r="AV30" s="16"/>
      <c r="AW30" s="16"/>
    </row>
    <row r="31" spans="1:49">
      <c r="A31" s="16">
        <v>10</v>
      </c>
      <c r="B31" s="16" t="s">
        <v>639</v>
      </c>
      <c r="C31" s="16">
        <v>3331</v>
      </c>
      <c r="D31" s="16">
        <v>7471</v>
      </c>
      <c r="E31" s="16">
        <v>312</v>
      </c>
      <c r="F31" s="16">
        <v>2103</v>
      </c>
      <c r="G31" s="16">
        <v>1081</v>
      </c>
      <c r="H31" s="16">
        <v>304</v>
      </c>
      <c r="I31" s="16">
        <v>2544</v>
      </c>
      <c r="J31" s="16">
        <v>1127</v>
      </c>
      <c r="K31" s="16">
        <v>70</v>
      </c>
      <c r="L31" s="16">
        <v>399</v>
      </c>
      <c r="M31" s="16">
        <v>302</v>
      </c>
      <c r="N31" s="16">
        <v>380</v>
      </c>
      <c r="O31" s="16">
        <v>76</v>
      </c>
      <c r="P31" s="16">
        <v>376</v>
      </c>
      <c r="Q31" s="16">
        <v>271</v>
      </c>
      <c r="R31" s="16">
        <v>480</v>
      </c>
      <c r="S31" s="16">
        <v>146</v>
      </c>
      <c r="T31" s="16">
        <v>616</v>
      </c>
      <c r="U31" s="16">
        <v>2208</v>
      </c>
      <c r="V31" s="16">
        <v>0.29554276535938961</v>
      </c>
      <c r="W31" s="16">
        <v>457</v>
      </c>
      <c r="X31" s="16">
        <v>554</v>
      </c>
      <c r="Y31" s="16">
        <v>1496</v>
      </c>
      <c r="Z31" s="16">
        <v>58</v>
      </c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>
        <v>0.28923647003171155</v>
      </c>
      <c r="AV31" s="16"/>
      <c r="AW31" s="16"/>
    </row>
    <row r="32" spans="1:49">
      <c r="A32" s="16">
        <v>11</v>
      </c>
      <c r="B32" s="16" t="s">
        <v>639</v>
      </c>
      <c r="C32" s="16">
        <v>8591</v>
      </c>
      <c r="D32" s="16">
        <v>17561</v>
      </c>
      <c r="E32" s="16">
        <v>1121</v>
      </c>
      <c r="F32" s="16">
        <v>4808</v>
      </c>
      <c r="G32" s="16">
        <v>1833</v>
      </c>
      <c r="H32" s="16">
        <v>1047</v>
      </c>
      <c r="I32" s="16">
        <v>6012</v>
      </c>
      <c r="J32" s="16">
        <v>2740</v>
      </c>
      <c r="K32" s="16">
        <v>362</v>
      </c>
      <c r="L32" s="16">
        <v>415</v>
      </c>
      <c r="M32" s="16">
        <v>401</v>
      </c>
      <c r="N32" s="16">
        <v>1017</v>
      </c>
      <c r="O32" s="16">
        <v>370</v>
      </c>
      <c r="P32" s="16">
        <v>495</v>
      </c>
      <c r="Q32" s="16">
        <v>582</v>
      </c>
      <c r="R32" s="16">
        <v>1663</v>
      </c>
      <c r="S32" s="16">
        <v>732</v>
      </c>
      <c r="T32" s="16">
        <v>2168</v>
      </c>
      <c r="U32" s="16">
        <v>4573</v>
      </c>
      <c r="V32" s="16">
        <v>0.26040658276863504</v>
      </c>
      <c r="W32" s="16">
        <v>1544</v>
      </c>
      <c r="X32" s="16">
        <v>935</v>
      </c>
      <c r="Y32" s="16">
        <v>3300</v>
      </c>
      <c r="Z32" s="16">
        <v>209</v>
      </c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>
        <v>0.28923647003171155</v>
      </c>
      <c r="AV32" s="16"/>
      <c r="AW32" s="16"/>
    </row>
    <row r="33" spans="1:49">
      <c r="A33" s="16">
        <v>12</v>
      </c>
      <c r="B33" s="16" t="s">
        <v>639</v>
      </c>
      <c r="C33" s="16">
        <v>6231</v>
      </c>
      <c r="D33" s="16">
        <v>13511</v>
      </c>
      <c r="E33" s="16">
        <v>847</v>
      </c>
      <c r="F33" s="16">
        <v>3750</v>
      </c>
      <c r="G33" s="16">
        <v>1604</v>
      </c>
      <c r="H33" s="16">
        <v>828</v>
      </c>
      <c r="I33" s="16">
        <v>4182</v>
      </c>
      <c r="J33" s="16">
        <v>2300</v>
      </c>
      <c r="K33" s="16">
        <v>288</v>
      </c>
      <c r="L33" s="16">
        <v>341</v>
      </c>
      <c r="M33" s="16">
        <v>322</v>
      </c>
      <c r="N33" s="16">
        <v>941</v>
      </c>
      <c r="O33" s="16">
        <v>270</v>
      </c>
      <c r="P33" s="16">
        <v>369</v>
      </c>
      <c r="Q33" s="16">
        <v>470</v>
      </c>
      <c r="R33" s="16">
        <v>1461</v>
      </c>
      <c r="S33" s="16">
        <v>558</v>
      </c>
      <c r="T33" s="16">
        <v>1675</v>
      </c>
      <c r="U33" s="16">
        <v>3904</v>
      </c>
      <c r="V33" s="16">
        <v>0.28894974465250539</v>
      </c>
      <c r="W33" s="16">
        <v>1178</v>
      </c>
      <c r="X33" s="16">
        <v>861</v>
      </c>
      <c r="Y33" s="16">
        <v>2758</v>
      </c>
      <c r="Z33" s="16">
        <v>88</v>
      </c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>
        <v>0.28923647003171155</v>
      </c>
      <c r="AV33" s="16"/>
      <c r="AW33" s="16"/>
    </row>
    <row r="34" spans="1:49">
      <c r="A34" s="16">
        <v>13</v>
      </c>
      <c r="B34" s="16" t="s">
        <v>639</v>
      </c>
      <c r="C34" s="16">
        <v>4189</v>
      </c>
      <c r="D34" s="16">
        <v>8398</v>
      </c>
      <c r="E34" s="16">
        <v>486</v>
      </c>
      <c r="F34" s="16">
        <v>2441</v>
      </c>
      <c r="G34" s="16">
        <v>1039</v>
      </c>
      <c r="H34" s="16">
        <v>480</v>
      </c>
      <c r="I34" s="16">
        <v>2428</v>
      </c>
      <c r="J34" s="16">
        <v>1524</v>
      </c>
      <c r="K34" s="16">
        <v>183</v>
      </c>
      <c r="L34" s="16">
        <v>200</v>
      </c>
      <c r="M34" s="16">
        <v>231</v>
      </c>
      <c r="N34" s="16">
        <v>608</v>
      </c>
      <c r="O34" s="16">
        <v>177</v>
      </c>
      <c r="P34" s="16">
        <v>244</v>
      </c>
      <c r="Q34" s="16">
        <v>312</v>
      </c>
      <c r="R34" s="16">
        <v>968</v>
      </c>
      <c r="S34" s="16">
        <v>360</v>
      </c>
      <c r="T34" s="16">
        <v>966</v>
      </c>
      <c r="U34" s="16">
        <v>2563</v>
      </c>
      <c r="V34" s="16">
        <v>0.30519171231245534</v>
      </c>
      <c r="W34" s="16">
        <v>899</v>
      </c>
      <c r="X34" s="16">
        <v>475</v>
      </c>
      <c r="Y34" s="16">
        <v>1879</v>
      </c>
      <c r="Z34" s="16">
        <v>146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>
        <v>0.28923647003171155</v>
      </c>
      <c r="AV34" s="16"/>
      <c r="AW34" s="16"/>
    </row>
    <row r="35" spans="1:49">
      <c r="A35" s="16">
        <v>14</v>
      </c>
      <c r="B35" s="16" t="s">
        <v>639</v>
      </c>
      <c r="C35" s="16">
        <v>3619</v>
      </c>
      <c r="D35" s="16">
        <v>7433</v>
      </c>
      <c r="E35" s="16">
        <v>440</v>
      </c>
      <c r="F35" s="16">
        <v>1914</v>
      </c>
      <c r="G35" s="16">
        <v>937</v>
      </c>
      <c r="H35" s="16">
        <v>443</v>
      </c>
      <c r="I35" s="16">
        <v>2390</v>
      </c>
      <c r="J35" s="16">
        <v>1309</v>
      </c>
      <c r="K35" s="16">
        <v>122</v>
      </c>
      <c r="L35" s="16">
        <v>184</v>
      </c>
      <c r="M35" s="16">
        <v>236</v>
      </c>
      <c r="N35" s="16">
        <v>517</v>
      </c>
      <c r="O35" s="16">
        <v>112</v>
      </c>
      <c r="P35" s="16">
        <v>242</v>
      </c>
      <c r="Q35" s="16">
        <v>311</v>
      </c>
      <c r="R35" s="16">
        <v>756</v>
      </c>
      <c r="S35" s="16">
        <v>234</v>
      </c>
      <c r="T35" s="16">
        <v>883</v>
      </c>
      <c r="U35" s="16">
        <v>2246</v>
      </c>
      <c r="V35" s="16">
        <v>0.30216601641329205</v>
      </c>
      <c r="W35" s="16">
        <v>728</v>
      </c>
      <c r="X35" s="16">
        <v>495</v>
      </c>
      <c r="Y35" s="16">
        <v>1609</v>
      </c>
      <c r="Z35" s="16">
        <v>182</v>
      </c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>
        <v>0.28923647003171155</v>
      </c>
      <c r="AV35" s="16"/>
      <c r="AW35" s="16"/>
    </row>
    <row r="36" spans="1:49">
      <c r="A36" s="16">
        <v>15</v>
      </c>
      <c r="B36" s="16" t="s">
        <v>639</v>
      </c>
      <c r="C36" s="16">
        <v>7011</v>
      </c>
      <c r="D36" s="16">
        <v>14445</v>
      </c>
      <c r="E36" s="16">
        <v>908</v>
      </c>
      <c r="F36" s="16">
        <v>4383</v>
      </c>
      <c r="G36" s="16">
        <v>1758</v>
      </c>
      <c r="H36" s="16">
        <v>841</v>
      </c>
      <c r="I36" s="16">
        <v>4226</v>
      </c>
      <c r="J36" s="16">
        <v>2329</v>
      </c>
      <c r="K36" s="16">
        <v>309</v>
      </c>
      <c r="L36" s="16">
        <v>358</v>
      </c>
      <c r="M36" s="16">
        <v>446</v>
      </c>
      <c r="N36" s="16">
        <v>954</v>
      </c>
      <c r="O36" s="16">
        <v>297</v>
      </c>
      <c r="P36" s="16">
        <v>390</v>
      </c>
      <c r="Q36" s="16">
        <v>543</v>
      </c>
      <c r="R36" s="16">
        <v>1396</v>
      </c>
      <c r="S36" s="16">
        <v>606</v>
      </c>
      <c r="T36" s="16">
        <v>1749</v>
      </c>
      <c r="U36" s="16">
        <v>4087</v>
      </c>
      <c r="V36" s="16">
        <v>0.28293527172031846</v>
      </c>
      <c r="W36" s="16">
        <v>1384</v>
      </c>
      <c r="X36" s="16">
        <v>806</v>
      </c>
      <c r="Y36" s="16">
        <v>2981</v>
      </c>
      <c r="Z36" s="16">
        <v>382</v>
      </c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>
        <v>0.28923647003171155</v>
      </c>
      <c r="AV36" s="16"/>
      <c r="AW36" s="16"/>
    </row>
    <row r="37" spans="1:49">
      <c r="A37" s="16">
        <v>16</v>
      </c>
      <c r="B37" s="16" t="s">
        <v>639</v>
      </c>
      <c r="C37" s="16">
        <v>16982</v>
      </c>
      <c r="D37" s="16">
        <v>38646</v>
      </c>
      <c r="E37" s="16">
        <v>2749</v>
      </c>
      <c r="F37" s="16">
        <v>12028</v>
      </c>
      <c r="G37" s="16">
        <v>3576</v>
      </c>
      <c r="H37" s="16">
        <v>2654</v>
      </c>
      <c r="I37" s="16">
        <v>12820</v>
      </c>
      <c r="J37" s="16">
        <v>4819</v>
      </c>
      <c r="K37" s="16">
        <v>958</v>
      </c>
      <c r="L37" s="16">
        <v>858</v>
      </c>
      <c r="M37" s="16">
        <v>822</v>
      </c>
      <c r="N37" s="16">
        <v>1896</v>
      </c>
      <c r="O37" s="16">
        <v>910</v>
      </c>
      <c r="P37" s="16">
        <v>866</v>
      </c>
      <c r="Q37" s="16">
        <v>1062</v>
      </c>
      <c r="R37" s="16">
        <v>2891</v>
      </c>
      <c r="S37" s="16">
        <v>1868</v>
      </c>
      <c r="T37" s="16">
        <v>5403</v>
      </c>
      <c r="U37" s="16">
        <v>8395</v>
      </c>
      <c r="V37" s="16">
        <v>0.21722817367903535</v>
      </c>
      <c r="W37" s="16">
        <v>2478</v>
      </c>
      <c r="X37" s="16">
        <v>1749</v>
      </c>
      <c r="Y37" s="16">
        <v>5986</v>
      </c>
      <c r="Z37" s="16">
        <v>334</v>
      </c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>
        <v>0.28923647003171155</v>
      </c>
      <c r="AV37" s="16"/>
      <c r="AW37" s="16"/>
    </row>
    <row r="38" spans="1:49">
      <c r="A38" s="16">
        <v>17</v>
      </c>
      <c r="B38" s="16" t="s">
        <v>639</v>
      </c>
      <c r="C38" s="16">
        <v>6099</v>
      </c>
      <c r="D38" s="16">
        <v>12762</v>
      </c>
      <c r="E38" s="16">
        <v>636</v>
      </c>
      <c r="F38" s="16">
        <v>2925</v>
      </c>
      <c r="G38" s="16">
        <v>2323</v>
      </c>
      <c r="H38" s="16">
        <v>627</v>
      </c>
      <c r="I38" s="16">
        <v>3311</v>
      </c>
      <c r="J38" s="16">
        <v>2940</v>
      </c>
      <c r="K38" s="16">
        <v>202</v>
      </c>
      <c r="L38" s="16">
        <v>445</v>
      </c>
      <c r="M38" s="16">
        <v>487</v>
      </c>
      <c r="N38" s="16">
        <v>1391</v>
      </c>
      <c r="O38" s="16">
        <v>205</v>
      </c>
      <c r="P38" s="16">
        <v>511</v>
      </c>
      <c r="Q38" s="16">
        <v>623</v>
      </c>
      <c r="R38" s="16">
        <v>1806</v>
      </c>
      <c r="S38" s="16">
        <v>407</v>
      </c>
      <c r="T38" s="16">
        <v>1263</v>
      </c>
      <c r="U38" s="16">
        <v>5263</v>
      </c>
      <c r="V38" s="16">
        <v>0.41239617614793922</v>
      </c>
      <c r="W38" s="16">
        <v>1330</v>
      </c>
      <c r="X38" s="16">
        <v>1349</v>
      </c>
      <c r="Y38" s="16">
        <v>3551</v>
      </c>
      <c r="Z38" s="16">
        <v>127</v>
      </c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>
        <v>0.28923647003171155</v>
      </c>
      <c r="AV38" s="16"/>
      <c r="AW38" s="16"/>
    </row>
    <row r="39" spans="1:49">
      <c r="A39" s="16">
        <v>18</v>
      </c>
      <c r="B39" s="16" t="s">
        <v>639</v>
      </c>
      <c r="C39" s="16">
        <v>3717</v>
      </c>
      <c r="D39" s="16">
        <v>10101</v>
      </c>
      <c r="E39" s="16">
        <v>1081</v>
      </c>
      <c r="F39" s="16">
        <v>3025</v>
      </c>
      <c r="G39" s="16">
        <v>786</v>
      </c>
      <c r="H39" s="16">
        <v>990</v>
      </c>
      <c r="I39" s="16">
        <v>3229</v>
      </c>
      <c r="J39" s="16">
        <v>990</v>
      </c>
      <c r="K39" s="16">
        <v>333</v>
      </c>
      <c r="L39" s="16">
        <v>182</v>
      </c>
      <c r="M39" s="16">
        <v>188</v>
      </c>
      <c r="N39" s="16">
        <v>416</v>
      </c>
      <c r="O39" s="16">
        <v>282</v>
      </c>
      <c r="P39" s="16">
        <v>196</v>
      </c>
      <c r="Q39" s="16">
        <v>220</v>
      </c>
      <c r="R39" s="16">
        <v>574</v>
      </c>
      <c r="S39" s="16">
        <v>615</v>
      </c>
      <c r="T39" s="16">
        <v>2071</v>
      </c>
      <c r="U39" s="16">
        <v>1776</v>
      </c>
      <c r="V39" s="16">
        <v>0.17582417582417584</v>
      </c>
      <c r="W39" s="16">
        <v>477</v>
      </c>
      <c r="X39" s="16">
        <v>409</v>
      </c>
      <c r="Y39" s="16">
        <v>1232</v>
      </c>
      <c r="Z39" s="16">
        <v>88</v>
      </c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>
        <v>0.28923647003171155</v>
      </c>
      <c r="AV39" s="16"/>
      <c r="AW39" s="16"/>
    </row>
    <row r="40" spans="1:49">
      <c r="A40" s="16">
        <v>19</v>
      </c>
      <c r="B40" s="16" t="s">
        <v>639</v>
      </c>
      <c r="C40" s="16">
        <v>4197</v>
      </c>
      <c r="D40" s="16">
        <v>8862</v>
      </c>
      <c r="E40" s="16">
        <v>475</v>
      </c>
      <c r="F40" s="16">
        <v>2370</v>
      </c>
      <c r="G40" s="16">
        <v>1211</v>
      </c>
      <c r="H40" s="16">
        <v>445</v>
      </c>
      <c r="I40" s="16">
        <v>2613</v>
      </c>
      <c r="J40" s="16">
        <v>1748</v>
      </c>
      <c r="K40" s="16">
        <v>141</v>
      </c>
      <c r="L40" s="16">
        <v>234</v>
      </c>
      <c r="M40" s="16">
        <v>254</v>
      </c>
      <c r="N40" s="16">
        <v>723</v>
      </c>
      <c r="O40" s="16">
        <v>129</v>
      </c>
      <c r="P40" s="16">
        <v>266</v>
      </c>
      <c r="Q40" s="16">
        <v>319</v>
      </c>
      <c r="R40" s="16">
        <v>1163</v>
      </c>
      <c r="S40" s="16">
        <v>270</v>
      </c>
      <c r="T40" s="16">
        <v>920</v>
      </c>
      <c r="U40" s="16">
        <v>2959</v>
      </c>
      <c r="V40" s="16">
        <v>0.3338975400586775</v>
      </c>
      <c r="W40" s="16">
        <v>918</v>
      </c>
      <c r="X40" s="16">
        <v>647</v>
      </c>
      <c r="Y40" s="16">
        <v>2091</v>
      </c>
      <c r="Z40" s="16">
        <v>113</v>
      </c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>
        <v>0.28923647003171155</v>
      </c>
      <c r="AV40" s="16"/>
      <c r="AW40" s="16"/>
    </row>
    <row r="41" spans="1:49">
      <c r="A41" s="16">
        <v>20</v>
      </c>
      <c r="B41" s="16" t="s">
        <v>639</v>
      </c>
      <c r="C41" s="16">
        <v>1047</v>
      </c>
      <c r="D41" s="16">
        <v>2127</v>
      </c>
      <c r="E41" s="16">
        <v>60</v>
      </c>
      <c r="F41" s="16">
        <v>489</v>
      </c>
      <c r="G41" s="16">
        <v>440</v>
      </c>
      <c r="H41" s="16">
        <v>49</v>
      </c>
      <c r="I41" s="16">
        <v>504</v>
      </c>
      <c r="J41" s="16">
        <v>585</v>
      </c>
      <c r="K41" s="16">
        <v>7</v>
      </c>
      <c r="L41" s="16">
        <v>72</v>
      </c>
      <c r="M41" s="16">
        <v>118</v>
      </c>
      <c r="N41" s="16">
        <v>250</v>
      </c>
      <c r="O41" s="16">
        <v>6</v>
      </c>
      <c r="P41" s="16">
        <v>106</v>
      </c>
      <c r="Q41" s="16">
        <v>119</v>
      </c>
      <c r="R41" s="16">
        <v>360</v>
      </c>
      <c r="S41" s="16">
        <v>13</v>
      </c>
      <c r="T41" s="16">
        <v>109</v>
      </c>
      <c r="U41" s="16">
        <v>1025</v>
      </c>
      <c r="V41" s="16">
        <v>0.48189938881053124</v>
      </c>
      <c r="W41" s="16">
        <v>297</v>
      </c>
      <c r="X41" s="16">
        <v>195</v>
      </c>
      <c r="Y41" s="16">
        <v>705</v>
      </c>
      <c r="Z41" s="16">
        <v>14</v>
      </c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>
        <v>0.28923647003171155</v>
      </c>
      <c r="AV41" s="16"/>
      <c r="AW41" s="16"/>
    </row>
    <row r="42" spans="1:49">
      <c r="A42" s="16">
        <v>1</v>
      </c>
      <c r="B42" s="16" t="s">
        <v>693</v>
      </c>
      <c r="C42" s="16">
        <v>6787</v>
      </c>
      <c r="D42" s="16">
        <v>14024</v>
      </c>
      <c r="E42" s="16">
        <v>753</v>
      </c>
      <c r="F42" s="16">
        <v>3997</v>
      </c>
      <c r="G42" s="16">
        <v>1768</v>
      </c>
      <c r="H42" s="16">
        <v>762</v>
      </c>
      <c r="I42" s="16">
        <v>4287</v>
      </c>
      <c r="J42" s="16">
        <v>2457</v>
      </c>
      <c r="K42" s="16">
        <v>263</v>
      </c>
      <c r="L42" s="16">
        <v>393</v>
      </c>
      <c r="M42" s="16">
        <v>386</v>
      </c>
      <c r="N42" s="16">
        <v>989</v>
      </c>
      <c r="O42" s="16">
        <v>239</v>
      </c>
      <c r="P42" s="16">
        <v>434</v>
      </c>
      <c r="Q42" s="16">
        <v>434</v>
      </c>
      <c r="R42" s="16">
        <v>1589</v>
      </c>
      <c r="S42" s="16">
        <v>502</v>
      </c>
      <c r="T42" s="16">
        <v>1515</v>
      </c>
      <c r="U42" s="16">
        <v>4225</v>
      </c>
      <c r="V42" s="16">
        <v>0.30126925270964061</v>
      </c>
      <c r="W42" s="16">
        <v>1359</v>
      </c>
      <c r="X42" s="16">
        <v>892</v>
      </c>
      <c r="Y42" s="16">
        <v>3033</v>
      </c>
      <c r="Z42" s="16">
        <v>192</v>
      </c>
      <c r="AA42" s="16">
        <v>179</v>
      </c>
      <c r="AB42" s="16">
        <v>163</v>
      </c>
      <c r="AC42" s="16">
        <v>211</v>
      </c>
      <c r="AD42" s="16">
        <v>127</v>
      </c>
      <c r="AE42" s="16">
        <v>104</v>
      </c>
      <c r="AF42" s="16">
        <v>98</v>
      </c>
      <c r="AG42" s="16">
        <v>87</v>
      </c>
      <c r="AH42" s="16">
        <v>13</v>
      </c>
      <c r="AI42" s="16">
        <v>41</v>
      </c>
      <c r="AJ42" s="16">
        <v>44</v>
      </c>
      <c r="AK42" s="16">
        <v>55</v>
      </c>
      <c r="AL42" s="16">
        <v>54</v>
      </c>
      <c r="AM42" s="16">
        <v>38</v>
      </c>
      <c r="AN42" s="16">
        <v>10</v>
      </c>
      <c r="AO42" s="16">
        <v>11</v>
      </c>
      <c r="AP42" s="16">
        <v>7</v>
      </c>
      <c r="AQ42" s="16">
        <v>2</v>
      </c>
      <c r="AR42" s="16">
        <v>2</v>
      </c>
      <c r="AS42" s="16">
        <v>5</v>
      </c>
      <c r="AT42" s="16">
        <v>4141</v>
      </c>
      <c r="AU42" s="16">
        <v>0.29123892870349177</v>
      </c>
      <c r="AV42" s="16">
        <v>0.21507277921371243</v>
      </c>
      <c r="AW42" s="16">
        <v>0.51839999999999997</v>
      </c>
    </row>
    <row r="43" spans="1:49">
      <c r="A43" s="16">
        <v>2</v>
      </c>
      <c r="B43" s="16" t="s">
        <v>693</v>
      </c>
      <c r="C43" s="16">
        <v>2995</v>
      </c>
      <c r="D43" s="16">
        <v>6040</v>
      </c>
      <c r="E43" s="16">
        <v>334</v>
      </c>
      <c r="F43" s="16">
        <v>1869</v>
      </c>
      <c r="G43" s="16">
        <v>742</v>
      </c>
      <c r="H43" s="16">
        <v>335</v>
      </c>
      <c r="I43" s="16">
        <v>1833</v>
      </c>
      <c r="J43" s="16">
        <v>927</v>
      </c>
      <c r="K43" s="16">
        <v>113</v>
      </c>
      <c r="L43" s="16">
        <v>160</v>
      </c>
      <c r="M43" s="16">
        <v>178</v>
      </c>
      <c r="N43" s="16">
        <v>404</v>
      </c>
      <c r="O43" s="16">
        <v>124</v>
      </c>
      <c r="P43" s="16">
        <v>175</v>
      </c>
      <c r="Q43" s="16">
        <v>222</v>
      </c>
      <c r="R43" s="16">
        <v>530</v>
      </c>
      <c r="S43" s="16">
        <v>237</v>
      </c>
      <c r="T43" s="16">
        <v>669</v>
      </c>
      <c r="U43" s="16">
        <v>1669</v>
      </c>
      <c r="V43" s="16">
        <v>0.2763245033112583</v>
      </c>
      <c r="W43" s="16">
        <v>554</v>
      </c>
      <c r="X43" s="16">
        <v>328</v>
      </c>
      <c r="Y43" s="16">
        <v>1209</v>
      </c>
      <c r="Z43" s="16">
        <v>247</v>
      </c>
      <c r="AA43" s="16">
        <v>69</v>
      </c>
      <c r="AB43" s="16">
        <v>51</v>
      </c>
      <c r="AC43" s="16">
        <v>75</v>
      </c>
      <c r="AD43" s="16">
        <v>52</v>
      </c>
      <c r="AE43" s="16">
        <v>41</v>
      </c>
      <c r="AF43" s="16">
        <v>33</v>
      </c>
      <c r="AG43" s="16">
        <v>26</v>
      </c>
      <c r="AH43" s="16">
        <v>13</v>
      </c>
      <c r="AI43" s="16">
        <v>15</v>
      </c>
      <c r="AJ43" s="16">
        <v>26</v>
      </c>
      <c r="AK43" s="16">
        <v>16</v>
      </c>
      <c r="AL43" s="16">
        <v>29</v>
      </c>
      <c r="AM43" s="16">
        <v>25</v>
      </c>
      <c r="AN43" s="16">
        <v>5</v>
      </c>
      <c r="AO43" s="16">
        <v>3</v>
      </c>
      <c r="AP43" s="16">
        <v>1</v>
      </c>
      <c r="AQ43" s="16"/>
      <c r="AR43" s="16"/>
      <c r="AS43" s="16"/>
      <c r="AT43" s="16">
        <v>752</v>
      </c>
      <c r="AU43" s="16">
        <v>0.29123892870349177</v>
      </c>
      <c r="AV43" s="16">
        <v>0.21507277921371243</v>
      </c>
      <c r="AW43" s="16">
        <v>0.51839999999999997</v>
      </c>
    </row>
    <row r="44" spans="1:49">
      <c r="A44" s="16">
        <v>3</v>
      </c>
      <c r="B44" s="16" t="s">
        <v>693</v>
      </c>
      <c r="C44" s="16">
        <v>4493</v>
      </c>
      <c r="D44" s="16">
        <v>8307</v>
      </c>
      <c r="E44" s="16">
        <v>438</v>
      </c>
      <c r="F44" s="16">
        <v>2381</v>
      </c>
      <c r="G44" s="16">
        <v>953</v>
      </c>
      <c r="H44" s="16">
        <v>426</v>
      </c>
      <c r="I44" s="16">
        <v>2652</v>
      </c>
      <c r="J44" s="16">
        <v>1457</v>
      </c>
      <c r="K44" s="16">
        <v>165</v>
      </c>
      <c r="L44" s="16">
        <v>235</v>
      </c>
      <c r="M44" s="16">
        <v>209</v>
      </c>
      <c r="N44" s="16">
        <v>509</v>
      </c>
      <c r="O44" s="16">
        <v>145</v>
      </c>
      <c r="P44" s="16">
        <v>285</v>
      </c>
      <c r="Q44" s="16">
        <v>294</v>
      </c>
      <c r="R44" s="16">
        <v>878</v>
      </c>
      <c r="S44" s="16">
        <v>310</v>
      </c>
      <c r="T44" s="16">
        <v>864</v>
      </c>
      <c r="U44" s="16">
        <v>2410</v>
      </c>
      <c r="V44" s="16">
        <v>0.29011676899000843</v>
      </c>
      <c r="W44" s="16">
        <v>952</v>
      </c>
      <c r="X44" s="16">
        <v>420</v>
      </c>
      <c r="Y44" s="16">
        <v>1828</v>
      </c>
      <c r="Z44" s="16">
        <v>275</v>
      </c>
      <c r="AA44" s="16">
        <v>97</v>
      </c>
      <c r="AB44" s="16">
        <v>76</v>
      </c>
      <c r="AC44" s="16">
        <v>122</v>
      </c>
      <c r="AD44" s="16">
        <v>62</v>
      </c>
      <c r="AE44" s="16">
        <v>59</v>
      </c>
      <c r="AF44" s="16">
        <v>66</v>
      </c>
      <c r="AG44" s="16">
        <v>42</v>
      </c>
      <c r="AH44" s="16">
        <v>7</v>
      </c>
      <c r="AI44" s="16">
        <v>30</v>
      </c>
      <c r="AJ44" s="16">
        <v>31</v>
      </c>
      <c r="AK44" s="16">
        <v>32</v>
      </c>
      <c r="AL44" s="16">
        <v>36</v>
      </c>
      <c r="AM44" s="16">
        <v>27</v>
      </c>
      <c r="AN44" s="16">
        <v>11</v>
      </c>
      <c r="AO44" s="16">
        <v>6</v>
      </c>
      <c r="AP44" s="16">
        <v>5</v>
      </c>
      <c r="AQ44" s="16">
        <v>1</v>
      </c>
      <c r="AR44" s="16"/>
      <c r="AS44" s="16">
        <v>1</v>
      </c>
      <c r="AT44" s="16">
        <v>1749</v>
      </c>
      <c r="AU44" s="16">
        <v>0.29123892870349177</v>
      </c>
      <c r="AV44" s="16">
        <v>0.21507277921371243</v>
      </c>
      <c r="AW44" s="16">
        <v>0.51839999999999997</v>
      </c>
    </row>
    <row r="45" spans="1:49">
      <c r="A45" s="16">
        <v>4</v>
      </c>
      <c r="B45" s="16" t="s">
        <v>693</v>
      </c>
      <c r="C45" s="16">
        <v>2222</v>
      </c>
      <c r="D45" s="16">
        <v>4393</v>
      </c>
      <c r="E45" s="16">
        <v>241</v>
      </c>
      <c r="F45" s="16">
        <v>1177</v>
      </c>
      <c r="G45" s="16">
        <v>656</v>
      </c>
      <c r="H45" s="16">
        <v>200</v>
      </c>
      <c r="I45" s="16">
        <v>1218</v>
      </c>
      <c r="J45" s="16">
        <v>901</v>
      </c>
      <c r="K45" s="16">
        <v>93</v>
      </c>
      <c r="L45" s="16">
        <v>107</v>
      </c>
      <c r="M45" s="16">
        <v>123</v>
      </c>
      <c r="N45" s="16">
        <v>426</v>
      </c>
      <c r="O45" s="16">
        <v>81</v>
      </c>
      <c r="P45" s="16">
        <v>129</v>
      </c>
      <c r="Q45" s="16">
        <v>165</v>
      </c>
      <c r="R45" s="16">
        <v>607</v>
      </c>
      <c r="S45" s="16">
        <v>174</v>
      </c>
      <c r="T45" s="16">
        <v>441</v>
      </c>
      <c r="U45" s="16">
        <v>1557</v>
      </c>
      <c r="V45" s="16">
        <v>0.35442749829273845</v>
      </c>
      <c r="W45" s="16">
        <v>525</v>
      </c>
      <c r="X45" s="16">
        <v>321</v>
      </c>
      <c r="Y45" s="16">
        <v>1116</v>
      </c>
      <c r="Z45" s="16">
        <v>98</v>
      </c>
      <c r="AA45" s="16">
        <v>75</v>
      </c>
      <c r="AB45" s="16">
        <v>45</v>
      </c>
      <c r="AC45" s="16">
        <v>89</v>
      </c>
      <c r="AD45" s="16">
        <v>55</v>
      </c>
      <c r="AE45" s="16">
        <v>48</v>
      </c>
      <c r="AF45" s="16">
        <v>50</v>
      </c>
      <c r="AG45" s="16">
        <v>29</v>
      </c>
      <c r="AH45" s="16">
        <v>6</v>
      </c>
      <c r="AI45" s="16">
        <v>21</v>
      </c>
      <c r="AJ45" s="16">
        <v>19</v>
      </c>
      <c r="AK45" s="16">
        <v>24</v>
      </c>
      <c r="AL45" s="16">
        <v>19</v>
      </c>
      <c r="AM45" s="16">
        <v>14</v>
      </c>
      <c r="AN45" s="16">
        <v>6</v>
      </c>
      <c r="AO45" s="16">
        <v>6</v>
      </c>
      <c r="AP45" s="16">
        <v>1</v>
      </c>
      <c r="AQ45" s="16"/>
      <c r="AR45" s="16"/>
      <c r="AS45" s="16"/>
      <c r="AT45" s="16">
        <v>1145</v>
      </c>
      <c r="AU45" s="16">
        <v>0.29123892870349177</v>
      </c>
      <c r="AV45" s="16">
        <v>0.21507277921371243</v>
      </c>
      <c r="AW45" s="16">
        <v>0.51839999999999997</v>
      </c>
    </row>
    <row r="46" spans="1:49">
      <c r="A46" s="16">
        <v>5</v>
      </c>
      <c r="B46" s="16" t="s">
        <v>693</v>
      </c>
      <c r="C46" s="16">
        <v>4029</v>
      </c>
      <c r="D46" s="16">
        <v>7827</v>
      </c>
      <c r="E46" s="16">
        <v>451</v>
      </c>
      <c r="F46" s="16">
        <v>2133</v>
      </c>
      <c r="G46" s="16">
        <v>1159</v>
      </c>
      <c r="H46" s="16">
        <v>407</v>
      </c>
      <c r="I46" s="16">
        <v>2150</v>
      </c>
      <c r="J46" s="16">
        <v>1527</v>
      </c>
      <c r="K46" s="16">
        <v>158</v>
      </c>
      <c r="L46" s="16">
        <v>217</v>
      </c>
      <c r="M46" s="16">
        <v>268</v>
      </c>
      <c r="N46" s="16">
        <v>674</v>
      </c>
      <c r="O46" s="16">
        <v>140</v>
      </c>
      <c r="P46" s="16">
        <v>250</v>
      </c>
      <c r="Q46" s="16">
        <v>321</v>
      </c>
      <c r="R46" s="16">
        <v>956</v>
      </c>
      <c r="S46" s="16">
        <v>298</v>
      </c>
      <c r="T46" s="16">
        <v>858</v>
      </c>
      <c r="U46" s="16">
        <v>2686</v>
      </c>
      <c r="V46" s="16">
        <v>0.34317107448575446</v>
      </c>
      <c r="W46" s="16">
        <v>964</v>
      </c>
      <c r="X46" s="16">
        <v>516</v>
      </c>
      <c r="Y46" s="16">
        <v>1965</v>
      </c>
      <c r="Z46" s="16">
        <v>296</v>
      </c>
      <c r="AA46" s="16">
        <v>115</v>
      </c>
      <c r="AB46" s="16">
        <v>102</v>
      </c>
      <c r="AC46" s="16">
        <v>133</v>
      </c>
      <c r="AD46" s="16">
        <v>78</v>
      </c>
      <c r="AE46" s="16">
        <v>70</v>
      </c>
      <c r="AF46" s="16">
        <v>66</v>
      </c>
      <c r="AG46" s="16">
        <v>44</v>
      </c>
      <c r="AH46" s="16">
        <v>3</v>
      </c>
      <c r="AI46" s="16">
        <v>17</v>
      </c>
      <c r="AJ46" s="16">
        <v>34</v>
      </c>
      <c r="AK46" s="16">
        <v>27</v>
      </c>
      <c r="AL46" s="16">
        <v>22</v>
      </c>
      <c r="AM46" s="16">
        <v>53</v>
      </c>
      <c r="AN46" s="16">
        <v>7</v>
      </c>
      <c r="AO46" s="16">
        <v>3</v>
      </c>
      <c r="AP46" s="16"/>
      <c r="AQ46" s="16"/>
      <c r="AR46" s="16"/>
      <c r="AS46" s="16"/>
      <c r="AT46" s="16">
        <v>1572</v>
      </c>
      <c r="AU46" s="16">
        <v>0.29123892870349177</v>
      </c>
      <c r="AV46" s="16">
        <v>0.21507277921371243</v>
      </c>
      <c r="AW46" s="16">
        <v>0.51839999999999997</v>
      </c>
    </row>
    <row r="47" spans="1:49">
      <c r="A47" s="16">
        <v>6</v>
      </c>
      <c r="B47" s="16" t="s">
        <v>693</v>
      </c>
      <c r="C47" s="16">
        <v>4798</v>
      </c>
      <c r="D47" s="16">
        <v>10767</v>
      </c>
      <c r="E47" s="16">
        <v>713</v>
      </c>
      <c r="F47" s="16">
        <v>2952</v>
      </c>
      <c r="G47" s="16">
        <v>1292</v>
      </c>
      <c r="H47" s="16">
        <v>695</v>
      </c>
      <c r="I47" s="16">
        <v>3267</v>
      </c>
      <c r="J47" s="16">
        <v>1848</v>
      </c>
      <c r="K47" s="16">
        <v>207</v>
      </c>
      <c r="L47" s="16">
        <v>269</v>
      </c>
      <c r="M47" s="16">
        <v>243</v>
      </c>
      <c r="N47" s="16">
        <v>780</v>
      </c>
      <c r="O47" s="16">
        <v>170</v>
      </c>
      <c r="P47" s="16">
        <v>284</v>
      </c>
      <c r="Q47" s="16">
        <v>344</v>
      </c>
      <c r="R47" s="16">
        <v>1220</v>
      </c>
      <c r="S47" s="16">
        <v>377</v>
      </c>
      <c r="T47" s="16">
        <v>1408</v>
      </c>
      <c r="U47" s="16">
        <v>3140</v>
      </c>
      <c r="V47" s="16">
        <v>0.29163183802359061</v>
      </c>
      <c r="W47" s="16">
        <v>995</v>
      </c>
      <c r="X47" s="16">
        <v>702</v>
      </c>
      <c r="Y47" s="16">
        <v>2216</v>
      </c>
      <c r="Z47" s="16">
        <v>116</v>
      </c>
      <c r="AA47" s="16">
        <v>120</v>
      </c>
      <c r="AB47" s="16">
        <v>94</v>
      </c>
      <c r="AC47" s="16">
        <v>150</v>
      </c>
      <c r="AD47" s="16">
        <v>83</v>
      </c>
      <c r="AE47" s="16">
        <v>75</v>
      </c>
      <c r="AF47" s="16">
        <v>50</v>
      </c>
      <c r="AG47" s="16">
        <v>57</v>
      </c>
      <c r="AH47" s="16">
        <v>14</v>
      </c>
      <c r="AI47" s="16">
        <v>32</v>
      </c>
      <c r="AJ47" s="16">
        <v>30</v>
      </c>
      <c r="AK47" s="16">
        <v>35</v>
      </c>
      <c r="AL47" s="16">
        <v>26</v>
      </c>
      <c r="AM47" s="16">
        <v>42</v>
      </c>
      <c r="AN47" s="16">
        <v>6</v>
      </c>
      <c r="AO47" s="16">
        <v>8</v>
      </c>
      <c r="AP47" s="16">
        <v>7</v>
      </c>
      <c r="AQ47" s="16"/>
      <c r="AR47" s="16">
        <v>1</v>
      </c>
      <c r="AS47" s="16">
        <v>1</v>
      </c>
      <c r="AT47" s="16">
        <v>3221</v>
      </c>
      <c r="AU47" s="16">
        <v>0.29123892870349177</v>
      </c>
      <c r="AV47" s="16">
        <v>0.21507277921371243</v>
      </c>
      <c r="AW47" s="16">
        <v>0.51839999999999997</v>
      </c>
    </row>
    <row r="48" spans="1:49">
      <c r="A48" s="16">
        <v>7</v>
      </c>
      <c r="B48" s="16" t="s">
        <v>693</v>
      </c>
      <c r="C48" s="16">
        <v>3083</v>
      </c>
      <c r="D48" s="16">
        <v>6281</v>
      </c>
      <c r="E48" s="16">
        <v>396</v>
      </c>
      <c r="F48" s="16">
        <v>1693</v>
      </c>
      <c r="G48" s="16">
        <v>694</v>
      </c>
      <c r="H48" s="16">
        <v>402</v>
      </c>
      <c r="I48" s="16">
        <v>1998</v>
      </c>
      <c r="J48" s="16">
        <v>1098</v>
      </c>
      <c r="K48" s="16">
        <v>122</v>
      </c>
      <c r="L48" s="16">
        <v>146</v>
      </c>
      <c r="M48" s="16">
        <v>150</v>
      </c>
      <c r="N48" s="16">
        <v>398</v>
      </c>
      <c r="O48" s="16">
        <v>110</v>
      </c>
      <c r="P48" s="16">
        <v>188</v>
      </c>
      <c r="Q48" s="16">
        <v>199</v>
      </c>
      <c r="R48" s="16">
        <v>711</v>
      </c>
      <c r="S48" s="16">
        <v>232</v>
      </c>
      <c r="T48" s="16">
        <v>798</v>
      </c>
      <c r="U48" s="16">
        <v>1792</v>
      </c>
      <c r="V48" s="16">
        <v>0.28530488775672663</v>
      </c>
      <c r="W48" s="16">
        <v>664</v>
      </c>
      <c r="X48" s="16">
        <v>344</v>
      </c>
      <c r="Y48" s="16">
        <v>1314</v>
      </c>
      <c r="Z48" s="16">
        <v>90</v>
      </c>
      <c r="AA48" s="16">
        <v>78</v>
      </c>
      <c r="AB48" s="16">
        <v>60</v>
      </c>
      <c r="AC48" s="16">
        <v>100</v>
      </c>
      <c r="AD48" s="16">
        <v>54</v>
      </c>
      <c r="AE48" s="16">
        <v>47</v>
      </c>
      <c r="AF48" s="16">
        <v>46</v>
      </c>
      <c r="AG48" s="16">
        <v>29</v>
      </c>
      <c r="AH48" s="16">
        <v>7</v>
      </c>
      <c r="AI48" s="16">
        <v>19</v>
      </c>
      <c r="AJ48" s="16">
        <v>19</v>
      </c>
      <c r="AK48" s="16">
        <v>29</v>
      </c>
      <c r="AL48" s="16">
        <v>21</v>
      </c>
      <c r="AM48" s="16">
        <v>20</v>
      </c>
      <c r="AN48" s="16">
        <v>8</v>
      </c>
      <c r="AO48" s="16">
        <v>4</v>
      </c>
      <c r="AP48" s="16">
        <v>2</v>
      </c>
      <c r="AQ48" s="16"/>
      <c r="AR48" s="16"/>
      <c r="AS48" s="16">
        <v>1</v>
      </c>
      <c r="AT48" s="16">
        <v>1556</v>
      </c>
      <c r="AU48" s="16">
        <v>0.29123892870349177</v>
      </c>
      <c r="AV48" s="16">
        <v>0.21507277921371243</v>
      </c>
      <c r="AW48" s="16">
        <v>0.51839999999999997</v>
      </c>
    </row>
    <row r="49" spans="1:49">
      <c r="A49" s="16">
        <v>8</v>
      </c>
      <c r="B49" s="16" t="s">
        <v>693</v>
      </c>
      <c r="C49" s="16">
        <v>9668</v>
      </c>
      <c r="D49" s="16">
        <v>21058</v>
      </c>
      <c r="E49" s="16">
        <v>1321</v>
      </c>
      <c r="F49" s="16">
        <v>5656</v>
      </c>
      <c r="G49" s="16">
        <v>2428</v>
      </c>
      <c r="H49" s="16">
        <v>1263</v>
      </c>
      <c r="I49" s="16">
        <v>6857</v>
      </c>
      <c r="J49" s="16">
        <v>3533</v>
      </c>
      <c r="K49" s="16">
        <v>394</v>
      </c>
      <c r="L49" s="16">
        <v>562</v>
      </c>
      <c r="M49" s="16">
        <v>505</v>
      </c>
      <c r="N49" s="16">
        <v>1361</v>
      </c>
      <c r="O49" s="16">
        <v>386</v>
      </c>
      <c r="P49" s="16">
        <v>702</v>
      </c>
      <c r="Q49" s="16">
        <v>684</v>
      </c>
      <c r="R49" s="16">
        <v>2147</v>
      </c>
      <c r="S49" s="16">
        <v>780</v>
      </c>
      <c r="T49" s="16">
        <v>2584</v>
      </c>
      <c r="U49" s="16">
        <v>5961</v>
      </c>
      <c r="V49" s="16">
        <v>0.28307531579447243</v>
      </c>
      <c r="W49" s="16">
        <v>1811</v>
      </c>
      <c r="X49" s="16">
        <v>1316</v>
      </c>
      <c r="Y49" s="16">
        <v>4223</v>
      </c>
      <c r="Z49" s="16">
        <v>182</v>
      </c>
      <c r="AA49" s="16">
        <v>255</v>
      </c>
      <c r="AB49" s="16">
        <v>191</v>
      </c>
      <c r="AC49" s="16">
        <v>309</v>
      </c>
      <c r="AD49" s="16">
        <v>148</v>
      </c>
      <c r="AE49" s="16">
        <v>141</v>
      </c>
      <c r="AF49" s="16">
        <v>128</v>
      </c>
      <c r="AG49" s="16">
        <v>93</v>
      </c>
      <c r="AH49" s="16">
        <v>19</v>
      </c>
      <c r="AI49" s="16">
        <v>47</v>
      </c>
      <c r="AJ49" s="16">
        <v>62</v>
      </c>
      <c r="AK49" s="16">
        <v>62</v>
      </c>
      <c r="AL49" s="16">
        <v>71</v>
      </c>
      <c r="AM49" s="16">
        <v>67</v>
      </c>
      <c r="AN49" s="16">
        <v>17</v>
      </c>
      <c r="AO49" s="16">
        <v>18</v>
      </c>
      <c r="AP49" s="16">
        <v>9</v>
      </c>
      <c r="AQ49" s="16">
        <v>4</v>
      </c>
      <c r="AR49" s="16">
        <v>5</v>
      </c>
      <c r="AS49" s="16">
        <v>7</v>
      </c>
      <c r="AT49" s="16">
        <v>4011</v>
      </c>
      <c r="AU49" s="16">
        <v>0.29123892870349177</v>
      </c>
      <c r="AV49" s="16">
        <v>0.21507277921371243</v>
      </c>
      <c r="AW49" s="16">
        <v>0.51839999999999997</v>
      </c>
    </row>
    <row r="50" spans="1:49">
      <c r="A50" s="16">
        <v>9</v>
      </c>
      <c r="B50" s="16" t="s">
        <v>693</v>
      </c>
      <c r="C50" s="16">
        <v>4054</v>
      </c>
      <c r="D50" s="16">
        <v>7768</v>
      </c>
      <c r="E50" s="16">
        <v>302</v>
      </c>
      <c r="F50" s="16">
        <v>1641</v>
      </c>
      <c r="G50" s="16">
        <v>1453</v>
      </c>
      <c r="H50" s="16">
        <v>319</v>
      </c>
      <c r="I50" s="16">
        <v>1910</v>
      </c>
      <c r="J50" s="16">
        <v>2143</v>
      </c>
      <c r="K50" s="16">
        <v>100</v>
      </c>
      <c r="L50" s="16">
        <v>227</v>
      </c>
      <c r="M50" s="16">
        <v>263</v>
      </c>
      <c r="N50" s="16">
        <v>963</v>
      </c>
      <c r="O50" s="16">
        <v>90</v>
      </c>
      <c r="P50" s="16">
        <v>265</v>
      </c>
      <c r="Q50" s="16">
        <v>353</v>
      </c>
      <c r="R50" s="16">
        <v>1525</v>
      </c>
      <c r="S50" s="16">
        <v>190</v>
      </c>
      <c r="T50" s="16">
        <v>621</v>
      </c>
      <c r="U50" s="16">
        <v>3596</v>
      </c>
      <c r="V50" s="16">
        <v>0.46292481977342947</v>
      </c>
      <c r="W50" s="16">
        <v>1205</v>
      </c>
      <c r="X50" s="16">
        <v>823</v>
      </c>
      <c r="Y50" s="16">
        <v>2555</v>
      </c>
      <c r="Z50" s="16">
        <v>59</v>
      </c>
      <c r="AA50" s="16">
        <v>209</v>
      </c>
      <c r="AB50" s="16">
        <v>113</v>
      </c>
      <c r="AC50" s="16">
        <v>183</v>
      </c>
      <c r="AD50" s="16">
        <v>86</v>
      </c>
      <c r="AE50" s="16">
        <v>98</v>
      </c>
      <c r="AF50" s="16">
        <v>83</v>
      </c>
      <c r="AG50" s="16">
        <v>51</v>
      </c>
      <c r="AH50" s="16">
        <v>3</v>
      </c>
      <c r="AI50" s="16">
        <v>14</v>
      </c>
      <c r="AJ50" s="16">
        <v>14</v>
      </c>
      <c r="AK50" s="16">
        <v>19</v>
      </c>
      <c r="AL50" s="16">
        <v>16</v>
      </c>
      <c r="AM50" s="16">
        <v>17</v>
      </c>
      <c r="AN50" s="16">
        <v>4</v>
      </c>
      <c r="AO50" s="16">
        <v>3</v>
      </c>
      <c r="AP50" s="16">
        <v>2</v>
      </c>
      <c r="AQ50" s="16">
        <v>2</v>
      </c>
      <c r="AR50" s="16">
        <v>1</v>
      </c>
      <c r="AS50" s="16">
        <v>2</v>
      </c>
      <c r="AT50" s="16">
        <v>2517</v>
      </c>
      <c r="AU50" s="16">
        <v>0.29123892870349177</v>
      </c>
      <c r="AV50" s="16">
        <v>0.21507277921371243</v>
      </c>
      <c r="AW50" s="16">
        <v>0.51839999999999997</v>
      </c>
    </row>
    <row r="51" spans="1:49">
      <c r="A51" s="16">
        <v>10</v>
      </c>
      <c r="B51" s="16" t="s">
        <v>693</v>
      </c>
      <c r="C51" s="16">
        <v>3330</v>
      </c>
      <c r="D51" s="16">
        <v>7341</v>
      </c>
      <c r="E51" s="16">
        <v>294</v>
      </c>
      <c r="F51" s="16">
        <v>2008</v>
      </c>
      <c r="G51" s="16">
        <v>1126</v>
      </c>
      <c r="H51" s="16">
        <v>286</v>
      </c>
      <c r="I51" s="16">
        <v>2437</v>
      </c>
      <c r="J51" s="16">
        <v>1190</v>
      </c>
      <c r="K51" s="16">
        <v>76</v>
      </c>
      <c r="L51" s="16">
        <v>404</v>
      </c>
      <c r="M51" s="16">
        <v>299</v>
      </c>
      <c r="N51" s="16">
        <v>423</v>
      </c>
      <c r="O51" s="16">
        <v>68</v>
      </c>
      <c r="P51" s="16">
        <v>419</v>
      </c>
      <c r="Q51" s="16">
        <v>262</v>
      </c>
      <c r="R51" s="16">
        <v>509</v>
      </c>
      <c r="S51" s="16">
        <v>144</v>
      </c>
      <c r="T51" s="16">
        <v>580</v>
      </c>
      <c r="U51" s="16">
        <v>2316</v>
      </c>
      <c r="V51" s="16">
        <v>0.31548835308541073</v>
      </c>
      <c r="W51" s="16">
        <v>461</v>
      </c>
      <c r="X51" s="16">
        <v>610</v>
      </c>
      <c r="Y51" s="16">
        <v>1538</v>
      </c>
      <c r="Z51" s="16">
        <v>57</v>
      </c>
      <c r="AA51" s="16">
        <v>40</v>
      </c>
      <c r="AB51" s="16">
        <v>37</v>
      </c>
      <c r="AC51" s="16">
        <v>70</v>
      </c>
      <c r="AD51" s="16">
        <v>31</v>
      </c>
      <c r="AE51" s="16">
        <v>18</v>
      </c>
      <c r="AF51" s="16">
        <v>24</v>
      </c>
      <c r="AG51" s="16">
        <v>17</v>
      </c>
      <c r="AH51" s="16">
        <v>7</v>
      </c>
      <c r="AI51" s="16">
        <v>6</v>
      </c>
      <c r="AJ51" s="16">
        <v>16</v>
      </c>
      <c r="AK51" s="16">
        <v>9</v>
      </c>
      <c r="AL51" s="16">
        <v>7</v>
      </c>
      <c r="AM51" s="16">
        <v>14</v>
      </c>
      <c r="AN51" s="16"/>
      <c r="AO51" s="16">
        <v>2</v>
      </c>
      <c r="AP51" s="16">
        <v>1</v>
      </c>
      <c r="AQ51" s="16"/>
      <c r="AR51" s="16"/>
      <c r="AS51" s="16">
        <v>1</v>
      </c>
      <c r="AT51" s="16">
        <v>2005</v>
      </c>
      <c r="AU51" s="16">
        <v>0.29123892870349177</v>
      </c>
      <c r="AV51" s="16">
        <v>0.21507277921371243</v>
      </c>
      <c r="AW51" s="16">
        <v>0.51839999999999997</v>
      </c>
    </row>
    <row r="52" spans="1:49">
      <c r="A52" s="16">
        <v>11</v>
      </c>
      <c r="B52" s="16" t="s">
        <v>693</v>
      </c>
      <c r="C52" s="16">
        <v>8792</v>
      </c>
      <c r="D52" s="16">
        <v>17824</v>
      </c>
      <c r="E52" s="16">
        <v>1118</v>
      </c>
      <c r="F52" s="16">
        <v>4879</v>
      </c>
      <c r="G52" s="16">
        <v>1869</v>
      </c>
      <c r="H52" s="16">
        <v>1045</v>
      </c>
      <c r="I52" s="16">
        <v>6125</v>
      </c>
      <c r="J52" s="16">
        <v>2788</v>
      </c>
      <c r="K52" s="16">
        <v>360</v>
      </c>
      <c r="L52" s="16">
        <v>448</v>
      </c>
      <c r="M52" s="16">
        <v>377</v>
      </c>
      <c r="N52" s="16">
        <v>1044</v>
      </c>
      <c r="O52" s="16">
        <v>365</v>
      </c>
      <c r="P52" s="16">
        <v>523</v>
      </c>
      <c r="Q52" s="16">
        <v>546</v>
      </c>
      <c r="R52" s="16">
        <v>1719</v>
      </c>
      <c r="S52" s="16">
        <v>725</v>
      </c>
      <c r="T52" s="16">
        <v>2163</v>
      </c>
      <c r="U52" s="16">
        <v>4657</v>
      </c>
      <c r="V52" s="16">
        <v>0.26127692998204666</v>
      </c>
      <c r="W52" s="16">
        <v>1618</v>
      </c>
      <c r="X52" s="16">
        <v>942</v>
      </c>
      <c r="Y52" s="16">
        <v>3389</v>
      </c>
      <c r="Z52" s="16">
        <v>213</v>
      </c>
      <c r="AA52" s="16">
        <v>215</v>
      </c>
      <c r="AB52" s="16">
        <v>160</v>
      </c>
      <c r="AC52" s="16">
        <v>234</v>
      </c>
      <c r="AD52" s="16">
        <v>141</v>
      </c>
      <c r="AE52" s="16">
        <v>120</v>
      </c>
      <c r="AF52" s="16">
        <v>99</v>
      </c>
      <c r="AG52" s="16">
        <v>78</v>
      </c>
      <c r="AH52" s="16">
        <v>18</v>
      </c>
      <c r="AI52" s="16">
        <v>48</v>
      </c>
      <c r="AJ52" s="16">
        <v>79</v>
      </c>
      <c r="AK52" s="16">
        <v>61</v>
      </c>
      <c r="AL52" s="16">
        <v>71</v>
      </c>
      <c r="AM52" s="16">
        <v>80</v>
      </c>
      <c r="AN52" s="16">
        <v>21</v>
      </c>
      <c r="AO52" s="16">
        <v>19</v>
      </c>
      <c r="AP52" s="16">
        <v>6</v>
      </c>
      <c r="AQ52" s="16"/>
      <c r="AR52" s="16"/>
      <c r="AS52" s="16">
        <v>2</v>
      </c>
      <c r="AT52" s="16">
        <v>6209</v>
      </c>
      <c r="AU52" s="16">
        <v>0.29123892870349177</v>
      </c>
      <c r="AV52" s="16">
        <v>0.21507277921371243</v>
      </c>
      <c r="AW52" s="16">
        <v>0.51839999999999997</v>
      </c>
    </row>
    <row r="53" spans="1:49">
      <c r="A53" s="16">
        <v>12</v>
      </c>
      <c r="B53" s="16" t="s">
        <v>693</v>
      </c>
      <c r="C53" s="16">
        <v>6206</v>
      </c>
      <c r="D53" s="16">
        <v>13367</v>
      </c>
      <c r="E53" s="16">
        <v>810</v>
      </c>
      <c r="F53" s="16">
        <v>3713</v>
      </c>
      <c r="G53" s="16">
        <v>1587</v>
      </c>
      <c r="H53" s="16">
        <v>806</v>
      </c>
      <c r="I53" s="16">
        <v>4160</v>
      </c>
      <c r="J53" s="16">
        <v>2291</v>
      </c>
      <c r="K53" s="16">
        <v>227</v>
      </c>
      <c r="L53" s="16">
        <v>342</v>
      </c>
      <c r="M53" s="16">
        <v>291</v>
      </c>
      <c r="N53" s="16">
        <v>954</v>
      </c>
      <c r="O53" s="16">
        <v>251</v>
      </c>
      <c r="P53" s="16">
        <v>373</v>
      </c>
      <c r="Q53" s="16">
        <v>417</v>
      </c>
      <c r="R53" s="16">
        <v>1501</v>
      </c>
      <c r="S53" s="16">
        <v>478</v>
      </c>
      <c r="T53" s="16">
        <v>1616</v>
      </c>
      <c r="U53" s="16">
        <v>3878</v>
      </c>
      <c r="V53" s="16">
        <v>0.29011745343008905</v>
      </c>
      <c r="W53" s="16">
        <v>1176</v>
      </c>
      <c r="X53" s="16">
        <v>861</v>
      </c>
      <c r="Y53" s="16">
        <v>2748</v>
      </c>
      <c r="Z53" s="16">
        <v>96</v>
      </c>
      <c r="AA53" s="16">
        <v>178</v>
      </c>
      <c r="AB53" s="16">
        <v>97</v>
      </c>
      <c r="AC53" s="16">
        <v>218</v>
      </c>
      <c r="AD53" s="16">
        <v>119</v>
      </c>
      <c r="AE53" s="16">
        <v>93</v>
      </c>
      <c r="AF53" s="16">
        <v>93</v>
      </c>
      <c r="AG53" s="16">
        <v>61</v>
      </c>
      <c r="AH53" s="16">
        <v>12</v>
      </c>
      <c r="AI53" s="16">
        <v>42</v>
      </c>
      <c r="AJ53" s="16">
        <v>30</v>
      </c>
      <c r="AK53" s="16">
        <v>46</v>
      </c>
      <c r="AL53" s="16">
        <v>47</v>
      </c>
      <c r="AM53" s="16">
        <v>54</v>
      </c>
      <c r="AN53" s="16">
        <v>16</v>
      </c>
      <c r="AO53" s="16">
        <v>4</v>
      </c>
      <c r="AP53" s="16">
        <v>7</v>
      </c>
      <c r="AQ53" s="16">
        <v>1</v>
      </c>
      <c r="AR53" s="16"/>
      <c r="AS53" s="16">
        <v>1</v>
      </c>
      <c r="AT53" s="16">
        <v>2863</v>
      </c>
      <c r="AU53" s="16">
        <v>0.29123892870349177</v>
      </c>
      <c r="AV53" s="16">
        <v>0.21507277921371243</v>
      </c>
      <c r="AW53" s="16">
        <v>0.51839999999999997</v>
      </c>
    </row>
    <row r="54" spans="1:49">
      <c r="A54" s="16">
        <v>13</v>
      </c>
      <c r="B54" s="16" t="s">
        <v>693</v>
      </c>
      <c r="C54" s="16">
        <v>4184</v>
      </c>
      <c r="D54" s="16">
        <v>8352</v>
      </c>
      <c r="E54" s="16">
        <v>482</v>
      </c>
      <c r="F54" s="16">
        <v>2445</v>
      </c>
      <c r="G54" s="16">
        <v>1011</v>
      </c>
      <c r="H54" s="16">
        <v>460</v>
      </c>
      <c r="I54" s="16">
        <v>2438</v>
      </c>
      <c r="J54" s="16">
        <v>1516</v>
      </c>
      <c r="K54" s="16">
        <v>167</v>
      </c>
      <c r="L54" s="16">
        <v>202</v>
      </c>
      <c r="M54" s="16">
        <v>204</v>
      </c>
      <c r="N54" s="16">
        <v>605</v>
      </c>
      <c r="O54" s="16">
        <v>163</v>
      </c>
      <c r="P54" s="16">
        <v>241</v>
      </c>
      <c r="Q54" s="16">
        <v>281</v>
      </c>
      <c r="R54" s="16">
        <v>994</v>
      </c>
      <c r="S54" s="16">
        <v>330</v>
      </c>
      <c r="T54" s="16">
        <v>942</v>
      </c>
      <c r="U54" s="16">
        <v>2527</v>
      </c>
      <c r="V54" s="16">
        <v>0.30256226053639845</v>
      </c>
      <c r="W54" s="16">
        <v>903</v>
      </c>
      <c r="X54" s="16">
        <v>469</v>
      </c>
      <c r="Y54" s="16">
        <v>1862</v>
      </c>
      <c r="Z54" s="16">
        <v>148</v>
      </c>
      <c r="AA54" s="16">
        <v>108</v>
      </c>
      <c r="AB54" s="16">
        <v>98</v>
      </c>
      <c r="AC54" s="16">
        <v>168</v>
      </c>
      <c r="AD54" s="16">
        <v>95</v>
      </c>
      <c r="AE54" s="16">
        <v>70</v>
      </c>
      <c r="AF54" s="16">
        <v>62</v>
      </c>
      <c r="AG54" s="16">
        <v>44</v>
      </c>
      <c r="AH54" s="16">
        <v>13</v>
      </c>
      <c r="AI54" s="16">
        <v>22</v>
      </c>
      <c r="AJ54" s="16">
        <v>37</v>
      </c>
      <c r="AK54" s="16">
        <v>35</v>
      </c>
      <c r="AL54" s="16">
        <v>33</v>
      </c>
      <c r="AM54" s="16">
        <v>38</v>
      </c>
      <c r="AN54" s="16">
        <v>7</v>
      </c>
      <c r="AO54" s="16">
        <v>4</v>
      </c>
      <c r="AP54" s="16"/>
      <c r="AQ54" s="16"/>
      <c r="AR54" s="16"/>
      <c r="AS54" s="16"/>
      <c r="AT54" s="16">
        <v>1130</v>
      </c>
      <c r="AU54" s="16">
        <v>0.29123892870349177</v>
      </c>
      <c r="AV54" s="16">
        <v>0.21507277921371243</v>
      </c>
      <c r="AW54" s="16">
        <v>0.51839999999999997</v>
      </c>
    </row>
    <row r="55" spans="1:49">
      <c r="A55" s="16">
        <v>14</v>
      </c>
      <c r="B55" s="16" t="s">
        <v>693</v>
      </c>
      <c r="C55" s="16">
        <v>3604</v>
      </c>
      <c r="D55" s="16">
        <v>7277</v>
      </c>
      <c r="E55" s="16">
        <v>410</v>
      </c>
      <c r="F55" s="16">
        <v>1864</v>
      </c>
      <c r="G55" s="16">
        <v>944</v>
      </c>
      <c r="H55" s="16">
        <v>400</v>
      </c>
      <c r="I55" s="16">
        <v>2339</v>
      </c>
      <c r="J55" s="16">
        <v>1320</v>
      </c>
      <c r="K55" s="16">
        <v>96</v>
      </c>
      <c r="L55" s="16">
        <v>179</v>
      </c>
      <c r="M55" s="16">
        <v>223</v>
      </c>
      <c r="N55" s="16">
        <v>542</v>
      </c>
      <c r="O55" s="16">
        <v>97</v>
      </c>
      <c r="P55" s="16">
        <v>261</v>
      </c>
      <c r="Q55" s="16">
        <v>282</v>
      </c>
      <c r="R55" s="16">
        <v>777</v>
      </c>
      <c r="S55" s="16">
        <v>193</v>
      </c>
      <c r="T55" s="16">
        <v>810</v>
      </c>
      <c r="U55" s="16">
        <v>2264</v>
      </c>
      <c r="V55" s="16">
        <v>0.31111721863405251</v>
      </c>
      <c r="W55" s="16">
        <v>748</v>
      </c>
      <c r="X55" s="16">
        <v>493</v>
      </c>
      <c r="Y55" s="16">
        <v>1624</v>
      </c>
      <c r="Z55" s="16">
        <v>170</v>
      </c>
      <c r="AA55" s="16">
        <v>94</v>
      </c>
      <c r="AB55" s="16">
        <v>56</v>
      </c>
      <c r="AC55" s="16">
        <v>125</v>
      </c>
      <c r="AD55" s="16">
        <v>69</v>
      </c>
      <c r="AE55" s="16">
        <v>58</v>
      </c>
      <c r="AF55" s="16">
        <v>51</v>
      </c>
      <c r="AG55" s="16">
        <v>44</v>
      </c>
      <c r="AH55" s="16">
        <v>4</v>
      </c>
      <c r="AI55" s="16">
        <v>12</v>
      </c>
      <c r="AJ55" s="16">
        <v>18</v>
      </c>
      <c r="AK55" s="16">
        <v>17</v>
      </c>
      <c r="AL55" s="16">
        <v>21</v>
      </c>
      <c r="AM55" s="16">
        <v>25</v>
      </c>
      <c r="AN55" s="16">
        <v>2</v>
      </c>
      <c r="AO55" s="16">
        <v>3</v>
      </c>
      <c r="AP55" s="16">
        <v>1</v>
      </c>
      <c r="AQ55" s="16"/>
      <c r="AR55" s="16"/>
      <c r="AS55" s="16">
        <v>1</v>
      </c>
      <c r="AT55" s="16">
        <v>986</v>
      </c>
      <c r="AU55" s="16">
        <v>0.29123892870349177</v>
      </c>
      <c r="AV55" s="16">
        <v>0.21507277921371243</v>
      </c>
      <c r="AW55" s="16">
        <v>0.51839999999999997</v>
      </c>
    </row>
    <row r="56" spans="1:49">
      <c r="A56" s="16">
        <v>15</v>
      </c>
      <c r="B56" s="16" t="s">
        <v>693</v>
      </c>
      <c r="C56" s="16">
        <v>7044</v>
      </c>
      <c r="D56" s="16">
        <v>14458</v>
      </c>
      <c r="E56" s="16">
        <v>908</v>
      </c>
      <c r="F56" s="16">
        <v>4403</v>
      </c>
      <c r="G56" s="16">
        <v>1728</v>
      </c>
      <c r="H56" s="16">
        <v>860</v>
      </c>
      <c r="I56" s="16">
        <v>4259</v>
      </c>
      <c r="J56" s="16">
        <v>2300</v>
      </c>
      <c r="K56" s="16">
        <v>333</v>
      </c>
      <c r="L56" s="16">
        <v>336</v>
      </c>
      <c r="M56" s="16">
        <v>415</v>
      </c>
      <c r="N56" s="16">
        <v>977</v>
      </c>
      <c r="O56" s="16">
        <v>310</v>
      </c>
      <c r="P56" s="16">
        <v>374</v>
      </c>
      <c r="Q56" s="16">
        <v>485</v>
      </c>
      <c r="R56" s="16">
        <v>1441</v>
      </c>
      <c r="S56" s="16">
        <v>643</v>
      </c>
      <c r="T56" s="16">
        <v>1768</v>
      </c>
      <c r="U56" s="16">
        <v>4028</v>
      </c>
      <c r="V56" s="16">
        <v>0.27860008299903166</v>
      </c>
      <c r="W56" s="16">
        <v>1406</v>
      </c>
      <c r="X56" s="16">
        <v>788</v>
      </c>
      <c r="Y56" s="16">
        <v>2953</v>
      </c>
      <c r="Z56" s="16">
        <v>379</v>
      </c>
      <c r="AA56" s="16">
        <v>168</v>
      </c>
      <c r="AB56" s="16">
        <v>131</v>
      </c>
      <c r="AC56" s="16">
        <v>220</v>
      </c>
      <c r="AD56" s="16">
        <v>148</v>
      </c>
      <c r="AE56" s="16">
        <v>115</v>
      </c>
      <c r="AF56" s="16">
        <v>90</v>
      </c>
      <c r="AG56" s="16">
        <v>73</v>
      </c>
      <c r="AH56" s="16">
        <v>28</v>
      </c>
      <c r="AI56" s="16">
        <v>60</v>
      </c>
      <c r="AJ56" s="16">
        <v>69</v>
      </c>
      <c r="AK56" s="16">
        <v>80</v>
      </c>
      <c r="AL56" s="16">
        <v>54</v>
      </c>
      <c r="AM56" s="16">
        <v>60</v>
      </c>
      <c r="AN56" s="16">
        <v>14</v>
      </c>
      <c r="AO56" s="16">
        <v>8</v>
      </c>
      <c r="AP56" s="16">
        <v>7</v>
      </c>
      <c r="AQ56" s="16"/>
      <c r="AR56" s="16"/>
      <c r="AS56" s="16"/>
      <c r="AT56" s="16">
        <v>2096</v>
      </c>
      <c r="AU56" s="16">
        <v>0.29123892870349177</v>
      </c>
      <c r="AV56" s="16">
        <v>0.21507277921371243</v>
      </c>
      <c r="AW56" s="16">
        <v>0.51839999999999997</v>
      </c>
    </row>
    <row r="57" spans="1:49">
      <c r="A57" s="16">
        <v>16</v>
      </c>
      <c r="B57" s="16" t="s">
        <v>693</v>
      </c>
      <c r="C57" s="16">
        <v>17162</v>
      </c>
      <c r="D57" s="16">
        <v>38528</v>
      </c>
      <c r="E57" s="16">
        <v>2641</v>
      </c>
      <c r="F57" s="16">
        <v>11994</v>
      </c>
      <c r="G57" s="16">
        <v>3600</v>
      </c>
      <c r="H57" s="16">
        <v>2571</v>
      </c>
      <c r="I57" s="16">
        <v>12832</v>
      </c>
      <c r="J57" s="16">
        <v>4890</v>
      </c>
      <c r="K57" s="16">
        <v>909</v>
      </c>
      <c r="L57" s="16">
        <v>878</v>
      </c>
      <c r="M57" s="16">
        <v>799</v>
      </c>
      <c r="N57" s="16">
        <v>1923</v>
      </c>
      <c r="O57" s="16">
        <v>888</v>
      </c>
      <c r="P57" s="16">
        <v>876</v>
      </c>
      <c r="Q57" s="16">
        <v>994</v>
      </c>
      <c r="R57" s="16">
        <v>3020</v>
      </c>
      <c r="S57" s="16">
        <v>1797</v>
      </c>
      <c r="T57" s="16">
        <v>5212</v>
      </c>
      <c r="U57" s="16">
        <v>8490</v>
      </c>
      <c r="V57" s="16">
        <v>0.22035921926910298</v>
      </c>
      <c r="W57" s="16">
        <v>2558</v>
      </c>
      <c r="X57" s="16">
        <v>1744</v>
      </c>
      <c r="Y57" s="16">
        <v>6076</v>
      </c>
      <c r="Z57" s="16">
        <v>416</v>
      </c>
      <c r="AA57" s="16">
        <v>396</v>
      </c>
      <c r="AB57" s="16">
        <v>254</v>
      </c>
      <c r="AC57" s="16">
        <v>451</v>
      </c>
      <c r="AD57" s="16">
        <v>237</v>
      </c>
      <c r="AE57" s="16">
        <v>225</v>
      </c>
      <c r="AF57" s="16">
        <v>183</v>
      </c>
      <c r="AG57" s="16">
        <v>122</v>
      </c>
      <c r="AH57" s="16">
        <v>57</v>
      </c>
      <c r="AI57" s="16">
        <v>150</v>
      </c>
      <c r="AJ57" s="16">
        <v>192</v>
      </c>
      <c r="AK57" s="16">
        <v>191</v>
      </c>
      <c r="AL57" s="16">
        <v>168</v>
      </c>
      <c r="AM57" s="16">
        <v>175</v>
      </c>
      <c r="AN57" s="16">
        <v>45</v>
      </c>
      <c r="AO57" s="16">
        <v>28</v>
      </c>
      <c r="AP57" s="16">
        <v>23</v>
      </c>
      <c r="AQ57" s="16">
        <v>2</v>
      </c>
      <c r="AR57" s="16">
        <v>1</v>
      </c>
      <c r="AS57" s="16"/>
      <c r="AT57" s="16">
        <v>6265</v>
      </c>
      <c r="AU57" s="16">
        <v>0.29123892870349177</v>
      </c>
      <c r="AV57" s="16">
        <v>0.21507277921371243</v>
      </c>
      <c r="AW57" s="16">
        <v>0.51839999999999997</v>
      </c>
    </row>
    <row r="58" spans="1:49">
      <c r="A58" s="16">
        <v>17</v>
      </c>
      <c r="B58" s="16" t="s">
        <v>693</v>
      </c>
      <c r="C58" s="16">
        <v>6059</v>
      </c>
      <c r="D58" s="16">
        <v>12532</v>
      </c>
      <c r="E58" s="16">
        <v>627</v>
      </c>
      <c r="F58" s="16">
        <v>2856</v>
      </c>
      <c r="G58" s="16">
        <v>2281</v>
      </c>
      <c r="H58" s="16">
        <v>588</v>
      </c>
      <c r="I58" s="16">
        <v>3232</v>
      </c>
      <c r="J58" s="16">
        <v>2948</v>
      </c>
      <c r="K58" s="16">
        <v>185</v>
      </c>
      <c r="L58" s="16">
        <v>414</v>
      </c>
      <c r="M58" s="16">
        <v>470</v>
      </c>
      <c r="N58" s="16">
        <v>1397</v>
      </c>
      <c r="O58" s="16">
        <v>166</v>
      </c>
      <c r="P58" s="16">
        <v>523</v>
      </c>
      <c r="Q58" s="16">
        <v>549</v>
      </c>
      <c r="R58" s="16">
        <v>1876</v>
      </c>
      <c r="S58" s="16">
        <v>351</v>
      </c>
      <c r="T58" s="16">
        <v>1215</v>
      </c>
      <c r="U58" s="16">
        <v>5229</v>
      </c>
      <c r="V58" s="16">
        <v>0.41725183530162785</v>
      </c>
      <c r="W58" s="16">
        <v>1377</v>
      </c>
      <c r="X58" s="16">
        <v>1324</v>
      </c>
      <c r="Y58" s="16">
        <v>3554</v>
      </c>
      <c r="Z58" s="16">
        <v>127</v>
      </c>
      <c r="AA58" s="16">
        <v>241</v>
      </c>
      <c r="AB58" s="16">
        <v>124</v>
      </c>
      <c r="AC58" s="16">
        <v>231</v>
      </c>
      <c r="AD58" s="16">
        <v>140</v>
      </c>
      <c r="AE58" s="16">
        <v>113</v>
      </c>
      <c r="AF58" s="16">
        <v>86</v>
      </c>
      <c r="AG58" s="16">
        <v>64</v>
      </c>
      <c r="AH58" s="16">
        <v>12</v>
      </c>
      <c r="AI58" s="16">
        <v>32</v>
      </c>
      <c r="AJ58" s="16">
        <v>31</v>
      </c>
      <c r="AK58" s="16">
        <v>26</v>
      </c>
      <c r="AL58" s="16">
        <v>34</v>
      </c>
      <c r="AM58" s="16">
        <v>27</v>
      </c>
      <c r="AN58" s="16">
        <v>13</v>
      </c>
      <c r="AO58" s="16">
        <v>6</v>
      </c>
      <c r="AP58" s="16">
        <v>3</v>
      </c>
      <c r="AQ58" s="16">
        <v>2</v>
      </c>
      <c r="AR58" s="16"/>
      <c r="AS58" s="16"/>
      <c r="AT58" s="16">
        <v>3263</v>
      </c>
      <c r="AU58" s="16">
        <v>0.29123892870349177</v>
      </c>
      <c r="AV58" s="16">
        <v>0.21507277921371243</v>
      </c>
      <c r="AW58" s="16">
        <v>0.51839999999999997</v>
      </c>
    </row>
    <row r="59" spans="1:49">
      <c r="A59" s="16">
        <v>18</v>
      </c>
      <c r="B59" s="16" t="s">
        <v>693</v>
      </c>
      <c r="C59" s="16">
        <v>3710</v>
      </c>
      <c r="D59" s="16">
        <v>10160</v>
      </c>
      <c r="E59" s="16">
        <v>1073</v>
      </c>
      <c r="F59" s="16">
        <v>3089</v>
      </c>
      <c r="G59" s="16">
        <v>800</v>
      </c>
      <c r="H59" s="16">
        <v>969</v>
      </c>
      <c r="I59" s="16">
        <v>3254</v>
      </c>
      <c r="J59" s="16">
        <v>975</v>
      </c>
      <c r="K59" s="16">
        <v>341</v>
      </c>
      <c r="L59" s="16">
        <v>196</v>
      </c>
      <c r="M59" s="16">
        <v>169</v>
      </c>
      <c r="N59" s="16">
        <v>435</v>
      </c>
      <c r="O59" s="16">
        <v>278</v>
      </c>
      <c r="P59" s="16">
        <v>189</v>
      </c>
      <c r="Q59" s="16">
        <v>211</v>
      </c>
      <c r="R59" s="16">
        <v>575</v>
      </c>
      <c r="S59" s="16">
        <v>619</v>
      </c>
      <c r="T59" s="16">
        <v>2042</v>
      </c>
      <c r="U59" s="16">
        <v>1775</v>
      </c>
      <c r="V59" s="16">
        <v>0.17470472440944881</v>
      </c>
      <c r="W59" s="16">
        <v>477</v>
      </c>
      <c r="X59" s="16">
        <v>412</v>
      </c>
      <c r="Y59" s="16">
        <v>1229</v>
      </c>
      <c r="Z59" s="16">
        <v>88</v>
      </c>
      <c r="AA59" s="16">
        <v>77</v>
      </c>
      <c r="AB59" s="16">
        <v>40</v>
      </c>
      <c r="AC59" s="16">
        <v>59</v>
      </c>
      <c r="AD59" s="16">
        <v>54</v>
      </c>
      <c r="AE59" s="16">
        <v>37</v>
      </c>
      <c r="AF59" s="16">
        <v>33</v>
      </c>
      <c r="AG59" s="16">
        <v>17</v>
      </c>
      <c r="AH59" s="16">
        <v>16</v>
      </c>
      <c r="AI59" s="16">
        <v>44</v>
      </c>
      <c r="AJ59" s="16">
        <v>54</v>
      </c>
      <c r="AK59" s="16">
        <v>45</v>
      </c>
      <c r="AL59" s="16">
        <v>57</v>
      </c>
      <c r="AM59" s="16">
        <v>50</v>
      </c>
      <c r="AN59" s="16">
        <v>11</v>
      </c>
      <c r="AO59" s="16">
        <v>16</v>
      </c>
      <c r="AP59" s="16">
        <v>1</v>
      </c>
      <c r="AQ59" s="16"/>
      <c r="AR59" s="16"/>
      <c r="AS59" s="16"/>
      <c r="AT59" s="16">
        <v>2027</v>
      </c>
      <c r="AU59" s="16">
        <v>0.29123892870349177</v>
      </c>
      <c r="AV59" s="16">
        <v>0.21507277921371243</v>
      </c>
      <c r="AW59" s="16">
        <v>0.51839999999999997</v>
      </c>
    </row>
    <row r="60" spans="1:49">
      <c r="A60" s="16">
        <v>19</v>
      </c>
      <c r="B60" s="16" t="s">
        <v>693</v>
      </c>
      <c r="C60" s="16">
        <v>4194</v>
      </c>
      <c r="D60" s="16">
        <v>8790</v>
      </c>
      <c r="E60" s="16">
        <v>463</v>
      </c>
      <c r="F60" s="16">
        <v>2366</v>
      </c>
      <c r="G60" s="16">
        <v>1195</v>
      </c>
      <c r="H60" s="16">
        <v>421</v>
      </c>
      <c r="I60" s="16">
        <v>2607</v>
      </c>
      <c r="J60" s="16">
        <v>1738</v>
      </c>
      <c r="K60" s="16">
        <v>139</v>
      </c>
      <c r="L60" s="16">
        <v>241</v>
      </c>
      <c r="M60" s="16">
        <v>216</v>
      </c>
      <c r="N60" s="16">
        <v>738</v>
      </c>
      <c r="O60" s="16">
        <v>117</v>
      </c>
      <c r="P60" s="16">
        <v>267</v>
      </c>
      <c r="Q60" s="16">
        <v>286</v>
      </c>
      <c r="R60" s="16">
        <v>1185</v>
      </c>
      <c r="S60" s="16">
        <v>256</v>
      </c>
      <c r="T60" s="16">
        <v>884</v>
      </c>
      <c r="U60" s="16">
        <v>2933</v>
      </c>
      <c r="V60" s="16">
        <v>0.333674630261661</v>
      </c>
      <c r="W60" s="16">
        <v>949</v>
      </c>
      <c r="X60" s="16">
        <v>630</v>
      </c>
      <c r="Y60" s="16">
        <v>2094</v>
      </c>
      <c r="Z60" s="16">
        <v>125</v>
      </c>
      <c r="AA60" s="16">
        <v>127</v>
      </c>
      <c r="AB60" s="16">
        <v>93</v>
      </c>
      <c r="AC60" s="16">
        <v>150</v>
      </c>
      <c r="AD60" s="16">
        <v>71</v>
      </c>
      <c r="AE60" s="16">
        <v>81</v>
      </c>
      <c r="AF60" s="16">
        <v>61</v>
      </c>
      <c r="AG60" s="16">
        <v>48</v>
      </c>
      <c r="AH60" s="16">
        <v>7</v>
      </c>
      <c r="AI60" s="16">
        <v>19</v>
      </c>
      <c r="AJ60" s="16">
        <v>12</v>
      </c>
      <c r="AK60" s="16">
        <v>15</v>
      </c>
      <c r="AL60" s="16">
        <v>16</v>
      </c>
      <c r="AM60" s="16">
        <v>16</v>
      </c>
      <c r="AN60" s="16">
        <v>6</v>
      </c>
      <c r="AO60" s="16">
        <v>8</v>
      </c>
      <c r="AP60" s="16">
        <v>5</v>
      </c>
      <c r="AQ60" s="16"/>
      <c r="AR60" s="16"/>
      <c r="AS60" s="16"/>
      <c r="AT60" s="16">
        <v>1740</v>
      </c>
      <c r="AU60" s="16">
        <v>0.29123892870349177</v>
      </c>
      <c r="AV60" s="16">
        <v>0.21507277921371243</v>
      </c>
      <c r="AW60" s="16">
        <v>0.51839999999999997</v>
      </c>
    </row>
    <row r="61" spans="1:49">
      <c r="A61" s="16">
        <v>20</v>
      </c>
      <c r="B61" s="16" t="s">
        <v>693</v>
      </c>
      <c r="C61" s="16">
        <v>1025</v>
      </c>
      <c r="D61" s="16">
        <v>2070</v>
      </c>
      <c r="E61" s="16">
        <v>51</v>
      </c>
      <c r="F61" s="16">
        <v>465</v>
      </c>
      <c r="G61" s="16">
        <v>447</v>
      </c>
      <c r="H61" s="16">
        <v>40</v>
      </c>
      <c r="I61" s="16">
        <v>488</v>
      </c>
      <c r="J61" s="16">
        <v>579</v>
      </c>
      <c r="K61" s="16">
        <v>10</v>
      </c>
      <c r="L61" s="16">
        <v>85</v>
      </c>
      <c r="M61" s="16">
        <v>97</v>
      </c>
      <c r="N61" s="16">
        <v>265</v>
      </c>
      <c r="O61" s="16">
        <v>6</v>
      </c>
      <c r="P61" s="16">
        <v>94</v>
      </c>
      <c r="Q61" s="16">
        <v>116</v>
      </c>
      <c r="R61" s="16">
        <v>369</v>
      </c>
      <c r="S61" s="16">
        <v>16</v>
      </c>
      <c r="T61" s="16">
        <v>91</v>
      </c>
      <c r="U61" s="16">
        <v>1026</v>
      </c>
      <c r="V61" s="16">
        <v>0.4956521739130435</v>
      </c>
      <c r="W61" s="16">
        <v>300</v>
      </c>
      <c r="X61" s="16">
        <v>199</v>
      </c>
      <c r="Y61" s="16">
        <v>703</v>
      </c>
      <c r="Z61" s="16">
        <v>16</v>
      </c>
      <c r="AA61" s="16">
        <v>35</v>
      </c>
      <c r="AB61" s="16">
        <v>26</v>
      </c>
      <c r="AC61" s="16">
        <v>49</v>
      </c>
      <c r="AD61" s="16">
        <v>37</v>
      </c>
      <c r="AE61" s="16">
        <v>26</v>
      </c>
      <c r="AF61" s="16">
        <v>25</v>
      </c>
      <c r="AG61" s="16">
        <v>16</v>
      </c>
      <c r="AH61" s="16">
        <v>1</v>
      </c>
      <c r="AI61" s="16"/>
      <c r="AJ61" s="16">
        <v>1</v>
      </c>
      <c r="AK61" s="16">
        <v>3</v>
      </c>
      <c r="AL61" s="16">
        <v>3</v>
      </c>
      <c r="AM61" s="16">
        <v>3</v>
      </c>
      <c r="AN61" s="16"/>
      <c r="AO61" s="16"/>
      <c r="AP61" s="16"/>
      <c r="AQ61" s="16"/>
      <c r="AR61" s="16"/>
      <c r="AS61" s="16"/>
      <c r="AT61" s="16">
        <v>731</v>
      </c>
      <c r="AU61" s="16">
        <v>0.29123892870349177</v>
      </c>
      <c r="AV61" s="16">
        <v>0.21507277921371243</v>
      </c>
      <c r="AW61" s="16">
        <v>0.51839999999999997</v>
      </c>
    </row>
    <row r="62" spans="1:49">
      <c r="A62" s="16">
        <v>1</v>
      </c>
      <c r="B62" s="16" t="s">
        <v>540</v>
      </c>
      <c r="C62" s="16">
        <v>6767</v>
      </c>
      <c r="D62" s="16">
        <v>14336</v>
      </c>
      <c r="E62" s="16">
        <v>826</v>
      </c>
      <c r="F62" s="16">
        <v>4027</v>
      </c>
      <c r="G62" s="16">
        <v>1774</v>
      </c>
      <c r="H62" s="16">
        <v>860</v>
      </c>
      <c r="I62" s="16">
        <v>4417</v>
      </c>
      <c r="J62" s="16">
        <v>2432</v>
      </c>
      <c r="K62" s="16">
        <v>299</v>
      </c>
      <c r="L62" s="16">
        <v>388</v>
      </c>
      <c r="M62" s="16">
        <v>463</v>
      </c>
      <c r="N62" s="16">
        <v>923</v>
      </c>
      <c r="O62" s="16">
        <v>315</v>
      </c>
      <c r="P62" s="16">
        <v>390</v>
      </c>
      <c r="Q62" s="16">
        <v>591</v>
      </c>
      <c r="R62" s="16">
        <v>1451</v>
      </c>
      <c r="S62" s="16">
        <v>614</v>
      </c>
      <c r="T62" s="16">
        <v>1686</v>
      </c>
      <c r="U62" s="16">
        <v>4206</v>
      </c>
      <c r="V62" s="16">
        <v>0.29338727678571402</v>
      </c>
      <c r="W62" s="16">
        <v>1329</v>
      </c>
      <c r="X62" s="16">
        <v>889</v>
      </c>
      <c r="Y62" s="16">
        <v>3001</v>
      </c>
      <c r="Z62" s="16">
        <v>196</v>
      </c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</row>
    <row r="63" spans="1:49">
      <c r="A63" s="16">
        <v>2</v>
      </c>
      <c r="B63" s="16" t="s">
        <v>540</v>
      </c>
      <c r="C63" s="16">
        <v>3012</v>
      </c>
      <c r="D63" s="16">
        <v>6237</v>
      </c>
      <c r="E63" s="16">
        <v>357</v>
      </c>
      <c r="F63" s="16">
        <v>1901</v>
      </c>
      <c r="G63" s="16">
        <v>762</v>
      </c>
      <c r="H63" s="16">
        <v>382</v>
      </c>
      <c r="I63" s="16">
        <v>1877</v>
      </c>
      <c r="J63" s="16">
        <v>958</v>
      </c>
      <c r="K63" s="16">
        <v>134</v>
      </c>
      <c r="L63" s="16">
        <v>170</v>
      </c>
      <c r="M63" s="16">
        <v>236</v>
      </c>
      <c r="N63" s="16">
        <v>356</v>
      </c>
      <c r="O63" s="16">
        <v>142</v>
      </c>
      <c r="P63" s="16">
        <v>211</v>
      </c>
      <c r="Q63" s="16">
        <v>265</v>
      </c>
      <c r="R63" s="16">
        <v>482</v>
      </c>
      <c r="S63" s="16">
        <v>276</v>
      </c>
      <c r="T63" s="16">
        <v>739</v>
      </c>
      <c r="U63" s="16">
        <v>1720</v>
      </c>
      <c r="V63" s="16">
        <v>0.27577360910694199</v>
      </c>
      <c r="W63" s="16">
        <v>515</v>
      </c>
      <c r="X63" s="16">
        <v>341</v>
      </c>
      <c r="Y63" s="16">
        <v>1210</v>
      </c>
      <c r="Z63" s="16">
        <v>225</v>
      </c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</row>
    <row r="64" spans="1:49">
      <c r="A64" s="16">
        <v>3</v>
      </c>
      <c r="B64" s="16" t="s">
        <v>540</v>
      </c>
      <c r="C64" s="16">
        <v>4399</v>
      </c>
      <c r="D64" s="16">
        <v>8375</v>
      </c>
      <c r="E64" s="16">
        <v>429</v>
      </c>
      <c r="F64" s="16">
        <v>2387</v>
      </c>
      <c r="G64" s="16">
        <v>959</v>
      </c>
      <c r="H64" s="16">
        <v>472</v>
      </c>
      <c r="I64" s="16">
        <v>2699</v>
      </c>
      <c r="J64" s="16">
        <v>1429</v>
      </c>
      <c r="K64" s="16">
        <v>167</v>
      </c>
      <c r="L64" s="16">
        <v>225</v>
      </c>
      <c r="M64" s="16">
        <v>288</v>
      </c>
      <c r="N64" s="16">
        <v>446</v>
      </c>
      <c r="O64" s="16">
        <v>188</v>
      </c>
      <c r="P64" s="16">
        <v>277</v>
      </c>
      <c r="Q64" s="16">
        <v>357</v>
      </c>
      <c r="R64" s="16">
        <v>795</v>
      </c>
      <c r="S64" s="16">
        <v>355</v>
      </c>
      <c r="T64" s="16">
        <v>901</v>
      </c>
      <c r="U64" s="16">
        <v>2388</v>
      </c>
      <c r="V64" s="16">
        <v>0.28513432835820901</v>
      </c>
      <c r="W64" s="16">
        <v>901</v>
      </c>
      <c r="X64" s="16">
        <v>412</v>
      </c>
      <c r="Y64" s="16">
        <v>1789</v>
      </c>
      <c r="Z64" s="16">
        <v>226</v>
      </c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49">
      <c r="A65" s="16">
        <v>4</v>
      </c>
      <c r="B65" s="16" t="s">
        <v>540</v>
      </c>
      <c r="C65" s="16">
        <v>2268</v>
      </c>
      <c r="D65" s="16">
        <v>4556</v>
      </c>
      <c r="E65" s="16">
        <v>239</v>
      </c>
      <c r="F65" s="16">
        <v>1205</v>
      </c>
      <c r="G65" s="16">
        <v>715</v>
      </c>
      <c r="H65" s="16">
        <v>192</v>
      </c>
      <c r="I65" s="16">
        <v>1236</v>
      </c>
      <c r="J65" s="16">
        <v>969</v>
      </c>
      <c r="K65" s="16">
        <v>100</v>
      </c>
      <c r="L65" s="16">
        <v>127</v>
      </c>
      <c r="M65" s="16">
        <v>192</v>
      </c>
      <c r="N65" s="16">
        <v>396</v>
      </c>
      <c r="O65" s="16">
        <v>74</v>
      </c>
      <c r="P65" s="16">
        <v>147</v>
      </c>
      <c r="Q65" s="16">
        <v>264</v>
      </c>
      <c r="R65" s="16">
        <v>558</v>
      </c>
      <c r="S65" s="16">
        <v>174</v>
      </c>
      <c r="T65" s="16">
        <v>431</v>
      </c>
      <c r="U65" s="16">
        <v>1684</v>
      </c>
      <c r="V65" s="16">
        <v>0.36962247585601399</v>
      </c>
      <c r="W65" s="16">
        <v>522</v>
      </c>
      <c r="X65" s="16">
        <v>356</v>
      </c>
      <c r="Y65" s="16">
        <v>1191</v>
      </c>
      <c r="Z65" s="16">
        <v>107</v>
      </c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</row>
    <row r="66" spans="1:49">
      <c r="A66" s="16">
        <v>5</v>
      </c>
      <c r="B66" s="16" t="s">
        <v>540</v>
      </c>
      <c r="C66" s="16">
        <v>3885</v>
      </c>
      <c r="D66" s="16">
        <v>7868</v>
      </c>
      <c r="E66" s="16">
        <v>435</v>
      </c>
      <c r="F66" s="16">
        <v>2184</v>
      </c>
      <c r="G66" s="16">
        <v>1121</v>
      </c>
      <c r="H66" s="16">
        <v>431</v>
      </c>
      <c r="I66" s="16">
        <v>2187</v>
      </c>
      <c r="J66" s="16">
        <v>1510</v>
      </c>
      <c r="K66" s="16">
        <v>183</v>
      </c>
      <c r="L66" s="16">
        <v>216</v>
      </c>
      <c r="M66" s="16">
        <v>318</v>
      </c>
      <c r="N66" s="16">
        <v>587</v>
      </c>
      <c r="O66" s="16">
        <v>189</v>
      </c>
      <c r="P66" s="16">
        <v>291</v>
      </c>
      <c r="Q66" s="16">
        <v>405</v>
      </c>
      <c r="R66" s="16">
        <v>814</v>
      </c>
      <c r="S66" s="16">
        <v>372</v>
      </c>
      <c r="T66" s="16">
        <v>866</v>
      </c>
      <c r="U66" s="16">
        <v>2631</v>
      </c>
      <c r="V66" s="16">
        <v>0.33439247585155102</v>
      </c>
      <c r="W66" s="16">
        <v>842</v>
      </c>
      <c r="X66" s="16">
        <v>535</v>
      </c>
      <c r="Y66" s="16">
        <v>1872</v>
      </c>
      <c r="Z66" s="16">
        <v>258</v>
      </c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</row>
    <row r="67" spans="1:49">
      <c r="A67" s="16">
        <v>6</v>
      </c>
      <c r="B67" s="16" t="s">
        <v>540</v>
      </c>
      <c r="C67" s="16">
        <v>4854</v>
      </c>
      <c r="D67" s="16">
        <v>11078</v>
      </c>
      <c r="E67" s="16">
        <v>804</v>
      </c>
      <c r="F67" s="16">
        <v>2959</v>
      </c>
      <c r="G67" s="16">
        <v>1302</v>
      </c>
      <c r="H67" s="16">
        <v>750</v>
      </c>
      <c r="I67" s="16">
        <v>3359</v>
      </c>
      <c r="J67" s="16">
        <v>1904</v>
      </c>
      <c r="K67" s="16">
        <v>249</v>
      </c>
      <c r="L67" s="16">
        <v>247</v>
      </c>
      <c r="M67" s="16">
        <v>336</v>
      </c>
      <c r="N67" s="16">
        <v>719</v>
      </c>
      <c r="O67" s="16">
        <v>237</v>
      </c>
      <c r="P67" s="16">
        <v>296</v>
      </c>
      <c r="Q67" s="16">
        <v>440</v>
      </c>
      <c r="R67" s="16">
        <v>1168</v>
      </c>
      <c r="S67" s="16">
        <v>486</v>
      </c>
      <c r="T67" s="16">
        <v>1554</v>
      </c>
      <c r="U67" s="16">
        <v>3206</v>
      </c>
      <c r="V67" s="16">
        <v>0.28940241920924398</v>
      </c>
      <c r="W67" s="16">
        <v>1008</v>
      </c>
      <c r="X67" s="16">
        <v>733</v>
      </c>
      <c r="Y67" s="16">
        <v>2259</v>
      </c>
      <c r="Z67" s="16">
        <v>116</v>
      </c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</row>
    <row r="68" spans="1:49">
      <c r="A68" s="16">
        <v>7</v>
      </c>
      <c r="B68" s="16" t="s">
        <v>540</v>
      </c>
      <c r="C68" s="16">
        <v>3012</v>
      </c>
      <c r="D68" s="16">
        <v>6349</v>
      </c>
      <c r="E68" s="16">
        <v>437</v>
      </c>
      <c r="F68" s="16">
        <v>1707</v>
      </c>
      <c r="G68" s="16">
        <v>682</v>
      </c>
      <c r="H68" s="16">
        <v>437</v>
      </c>
      <c r="I68" s="16">
        <v>2005</v>
      </c>
      <c r="J68" s="16">
        <v>1081</v>
      </c>
      <c r="K68" s="16">
        <v>145</v>
      </c>
      <c r="L68" s="16">
        <v>143</v>
      </c>
      <c r="M68" s="16">
        <v>207</v>
      </c>
      <c r="N68" s="16">
        <v>332</v>
      </c>
      <c r="O68" s="16">
        <v>134</v>
      </c>
      <c r="P68" s="16">
        <v>180</v>
      </c>
      <c r="Q68" s="16">
        <v>264</v>
      </c>
      <c r="R68" s="16">
        <v>637</v>
      </c>
      <c r="S68" s="16">
        <v>279</v>
      </c>
      <c r="T68" s="16">
        <v>874</v>
      </c>
      <c r="U68" s="16">
        <v>1763</v>
      </c>
      <c r="V68" s="16">
        <v>0.27768152464955098</v>
      </c>
      <c r="W68" s="16">
        <v>609</v>
      </c>
      <c r="X68" s="16">
        <v>344</v>
      </c>
      <c r="Y68" s="16">
        <v>1283</v>
      </c>
      <c r="Z68" s="16">
        <v>96</v>
      </c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</row>
    <row r="69" spans="1:49">
      <c r="A69" s="16">
        <v>8</v>
      </c>
      <c r="B69" s="16" t="s">
        <v>540</v>
      </c>
      <c r="C69" s="16">
        <v>9538</v>
      </c>
      <c r="D69" s="16">
        <v>21320</v>
      </c>
      <c r="E69" s="16">
        <v>1429</v>
      </c>
      <c r="F69" s="16">
        <v>5765</v>
      </c>
      <c r="G69" s="16">
        <v>2394</v>
      </c>
      <c r="H69" s="16">
        <v>1368</v>
      </c>
      <c r="I69" s="16">
        <v>6979</v>
      </c>
      <c r="J69" s="16">
        <v>3385</v>
      </c>
      <c r="K69" s="16">
        <v>494</v>
      </c>
      <c r="L69" s="16">
        <v>553</v>
      </c>
      <c r="M69" s="16">
        <v>616</v>
      </c>
      <c r="N69" s="16">
        <v>1225</v>
      </c>
      <c r="O69" s="16">
        <v>462</v>
      </c>
      <c r="P69" s="16">
        <v>672</v>
      </c>
      <c r="Q69" s="16">
        <v>847</v>
      </c>
      <c r="R69" s="16">
        <v>1866</v>
      </c>
      <c r="S69" s="16">
        <v>956</v>
      </c>
      <c r="T69" s="16">
        <v>2797</v>
      </c>
      <c r="U69" s="16">
        <v>5779</v>
      </c>
      <c r="V69" s="16">
        <v>0.27106003752345198</v>
      </c>
      <c r="W69" s="16">
        <v>1640</v>
      </c>
      <c r="X69" s="16">
        <v>1263</v>
      </c>
      <c r="Y69" s="16">
        <v>4052</v>
      </c>
      <c r="Z69" s="16">
        <v>161</v>
      </c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</row>
    <row r="70" spans="1:49">
      <c r="A70" s="16">
        <v>9</v>
      </c>
      <c r="B70" s="16" t="s">
        <v>540</v>
      </c>
      <c r="C70" s="16">
        <v>4151</v>
      </c>
      <c r="D70" s="16">
        <v>8214</v>
      </c>
      <c r="E70" s="16">
        <v>342</v>
      </c>
      <c r="F70" s="16">
        <v>1755</v>
      </c>
      <c r="G70" s="16">
        <v>1523</v>
      </c>
      <c r="H70" s="16">
        <v>318</v>
      </c>
      <c r="I70" s="16">
        <v>2027</v>
      </c>
      <c r="J70" s="16">
        <v>2249</v>
      </c>
      <c r="K70" s="16">
        <v>113</v>
      </c>
      <c r="L70" s="16">
        <v>249</v>
      </c>
      <c r="M70" s="16">
        <v>349</v>
      </c>
      <c r="N70" s="16">
        <v>925</v>
      </c>
      <c r="O70" s="16">
        <v>106</v>
      </c>
      <c r="P70" s="16">
        <v>329</v>
      </c>
      <c r="Q70" s="16">
        <v>467</v>
      </c>
      <c r="R70" s="16">
        <v>1453</v>
      </c>
      <c r="S70" s="16">
        <v>219</v>
      </c>
      <c r="T70" s="16">
        <v>660</v>
      </c>
      <c r="U70" s="16">
        <v>3772</v>
      </c>
      <c r="V70" s="16">
        <v>0.459215972729486</v>
      </c>
      <c r="W70" s="16">
        <v>1159</v>
      </c>
      <c r="X70" s="16">
        <v>884</v>
      </c>
      <c r="Y70" s="16">
        <v>2629</v>
      </c>
      <c r="Z70" s="16">
        <v>61</v>
      </c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</row>
    <row r="71" spans="1:49">
      <c r="A71" s="16">
        <v>10</v>
      </c>
      <c r="B71" s="16" t="s">
        <v>540</v>
      </c>
      <c r="C71" s="16">
        <v>3352</v>
      </c>
      <c r="D71" s="16">
        <v>7815</v>
      </c>
      <c r="E71" s="16">
        <v>391</v>
      </c>
      <c r="F71" s="16">
        <v>2303</v>
      </c>
      <c r="G71" s="16">
        <v>966</v>
      </c>
      <c r="H71" s="16">
        <v>344</v>
      </c>
      <c r="I71" s="16">
        <v>2791</v>
      </c>
      <c r="J71" s="16">
        <v>1020</v>
      </c>
      <c r="K71" s="16">
        <v>104</v>
      </c>
      <c r="L71" s="16">
        <v>356</v>
      </c>
      <c r="M71" s="16">
        <v>309</v>
      </c>
      <c r="N71" s="16">
        <v>301</v>
      </c>
      <c r="O71" s="16">
        <v>72</v>
      </c>
      <c r="P71" s="16">
        <v>316</v>
      </c>
      <c r="Q71" s="16">
        <v>297</v>
      </c>
      <c r="R71" s="16">
        <v>407</v>
      </c>
      <c r="S71" s="16">
        <v>176</v>
      </c>
      <c r="T71" s="16">
        <v>735</v>
      </c>
      <c r="U71" s="16">
        <v>1986</v>
      </c>
      <c r="V71" s="16">
        <v>0.254126679462572</v>
      </c>
      <c r="W71" s="16">
        <v>415</v>
      </c>
      <c r="X71" s="16">
        <v>482</v>
      </c>
      <c r="Y71" s="16">
        <v>1369</v>
      </c>
      <c r="Z71" s="16">
        <v>58</v>
      </c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</row>
    <row r="72" spans="1:49">
      <c r="A72" s="16">
        <v>11</v>
      </c>
      <c r="B72" s="16" t="s">
        <v>540</v>
      </c>
      <c r="C72" s="16">
        <v>8500</v>
      </c>
      <c r="D72" s="16">
        <v>17715</v>
      </c>
      <c r="E72" s="16">
        <v>1173</v>
      </c>
      <c r="F72" s="16">
        <v>4879</v>
      </c>
      <c r="G72" s="16">
        <v>1812</v>
      </c>
      <c r="H72" s="16">
        <v>1103</v>
      </c>
      <c r="I72" s="16">
        <v>6035</v>
      </c>
      <c r="J72" s="16">
        <v>2713</v>
      </c>
      <c r="K72" s="16">
        <v>434</v>
      </c>
      <c r="L72" s="16">
        <v>404</v>
      </c>
      <c r="M72" s="16">
        <v>472</v>
      </c>
      <c r="N72" s="16">
        <v>936</v>
      </c>
      <c r="O72" s="16">
        <v>413</v>
      </c>
      <c r="P72" s="16">
        <v>509</v>
      </c>
      <c r="Q72" s="16">
        <v>636</v>
      </c>
      <c r="R72" s="16">
        <v>1568</v>
      </c>
      <c r="S72" s="16">
        <v>847</v>
      </c>
      <c r="T72" s="16">
        <v>2276</v>
      </c>
      <c r="U72" s="16">
        <v>4525</v>
      </c>
      <c r="V72" s="16">
        <v>0.25543324865932798</v>
      </c>
      <c r="W72" s="16">
        <v>1493</v>
      </c>
      <c r="X72" s="16">
        <v>914</v>
      </c>
      <c r="Y72" s="16">
        <v>3255</v>
      </c>
      <c r="Z72" s="16">
        <v>151</v>
      </c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</row>
    <row r="73" spans="1:49">
      <c r="A73" s="16">
        <v>12</v>
      </c>
      <c r="B73" s="16" t="s">
        <v>540</v>
      </c>
      <c r="C73" s="16">
        <v>6179</v>
      </c>
      <c r="D73" s="16">
        <v>13653</v>
      </c>
      <c r="E73" s="16">
        <v>868</v>
      </c>
      <c r="F73" s="16">
        <v>3822</v>
      </c>
      <c r="G73" s="16">
        <v>1616</v>
      </c>
      <c r="H73" s="16">
        <v>825</v>
      </c>
      <c r="I73" s="16">
        <v>4198</v>
      </c>
      <c r="J73" s="16">
        <v>2324</v>
      </c>
      <c r="K73" s="16">
        <v>340</v>
      </c>
      <c r="L73" s="16">
        <v>312</v>
      </c>
      <c r="M73" s="16">
        <v>441</v>
      </c>
      <c r="N73" s="16">
        <v>863</v>
      </c>
      <c r="O73" s="16">
        <v>313</v>
      </c>
      <c r="P73" s="16">
        <v>392</v>
      </c>
      <c r="Q73" s="16">
        <v>580</v>
      </c>
      <c r="R73" s="16">
        <v>1352</v>
      </c>
      <c r="S73" s="16">
        <v>653</v>
      </c>
      <c r="T73" s="16">
        <v>1693</v>
      </c>
      <c r="U73" s="16">
        <v>3940</v>
      </c>
      <c r="V73" s="16">
        <v>0.28858126419101998</v>
      </c>
      <c r="W73" s="16">
        <v>1143</v>
      </c>
      <c r="X73" s="16">
        <v>878</v>
      </c>
      <c r="Y73" s="16">
        <v>2764</v>
      </c>
      <c r="Z73" s="16">
        <v>85</v>
      </c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</row>
    <row r="74" spans="1:49">
      <c r="A74" s="16">
        <v>13</v>
      </c>
      <c r="B74" s="16" t="s">
        <v>540</v>
      </c>
      <c r="C74" s="16">
        <v>4147</v>
      </c>
      <c r="D74" s="16">
        <v>8548</v>
      </c>
      <c r="E74" s="16">
        <v>506</v>
      </c>
      <c r="F74" s="16">
        <v>2472</v>
      </c>
      <c r="G74" s="16">
        <v>1081</v>
      </c>
      <c r="H74" s="16">
        <v>507</v>
      </c>
      <c r="I74" s="16">
        <v>2458</v>
      </c>
      <c r="J74" s="16">
        <v>1524</v>
      </c>
      <c r="K74" s="16">
        <v>203</v>
      </c>
      <c r="L74" s="16">
        <v>222</v>
      </c>
      <c r="M74" s="16">
        <v>280</v>
      </c>
      <c r="N74" s="16">
        <v>579</v>
      </c>
      <c r="O74" s="16">
        <v>203</v>
      </c>
      <c r="P74" s="16">
        <v>259</v>
      </c>
      <c r="Q74" s="16">
        <v>365</v>
      </c>
      <c r="R74" s="16">
        <v>900</v>
      </c>
      <c r="S74" s="16">
        <v>406</v>
      </c>
      <c r="T74" s="16">
        <v>1013</v>
      </c>
      <c r="U74" s="16">
        <v>2605</v>
      </c>
      <c r="V74" s="16">
        <v>0.304749649040711</v>
      </c>
      <c r="W74" s="16">
        <v>846</v>
      </c>
      <c r="X74" s="16">
        <v>506</v>
      </c>
      <c r="Y74" s="16">
        <v>1881</v>
      </c>
      <c r="Z74" s="16">
        <v>133</v>
      </c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</row>
    <row r="75" spans="1:49">
      <c r="A75" s="16">
        <v>14</v>
      </c>
      <c r="B75" s="16" t="s">
        <v>540</v>
      </c>
      <c r="C75" s="16">
        <v>3642</v>
      </c>
      <c r="D75" s="16">
        <v>7714</v>
      </c>
      <c r="E75" s="16">
        <v>488</v>
      </c>
      <c r="F75" s="16">
        <v>1981</v>
      </c>
      <c r="G75" s="16">
        <v>938</v>
      </c>
      <c r="H75" s="16">
        <v>513</v>
      </c>
      <c r="I75" s="16">
        <v>2489</v>
      </c>
      <c r="J75" s="16">
        <v>1305</v>
      </c>
      <c r="K75" s="16">
        <v>157</v>
      </c>
      <c r="L75" s="16">
        <v>215</v>
      </c>
      <c r="M75" s="16">
        <v>272</v>
      </c>
      <c r="N75" s="16">
        <v>451</v>
      </c>
      <c r="O75" s="16">
        <v>164</v>
      </c>
      <c r="P75" s="16">
        <v>243</v>
      </c>
      <c r="Q75" s="16">
        <v>366</v>
      </c>
      <c r="R75" s="16">
        <v>696</v>
      </c>
      <c r="S75" s="16">
        <v>321</v>
      </c>
      <c r="T75" s="16">
        <v>1001</v>
      </c>
      <c r="U75" s="16">
        <v>2243</v>
      </c>
      <c r="V75" s="16">
        <v>0.29077002851957501</v>
      </c>
      <c r="W75" s="16">
        <v>676</v>
      </c>
      <c r="X75" s="16">
        <v>500</v>
      </c>
      <c r="Y75" s="16">
        <v>1586</v>
      </c>
      <c r="Z75" s="16">
        <v>166</v>
      </c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</row>
    <row r="76" spans="1:49">
      <c r="A76" s="16">
        <v>15</v>
      </c>
      <c r="B76" s="16" t="s">
        <v>540</v>
      </c>
      <c r="C76" s="16">
        <v>6826</v>
      </c>
      <c r="D76" s="16">
        <v>14470</v>
      </c>
      <c r="E76" s="16">
        <v>928</v>
      </c>
      <c r="F76" s="16">
        <v>4353</v>
      </c>
      <c r="G76" s="16">
        <v>1767</v>
      </c>
      <c r="H76" s="16">
        <v>906</v>
      </c>
      <c r="I76" s="16">
        <v>4257</v>
      </c>
      <c r="J76" s="16">
        <v>2259</v>
      </c>
      <c r="K76" s="16">
        <v>314</v>
      </c>
      <c r="L76" s="16">
        <v>408</v>
      </c>
      <c r="M76" s="16">
        <v>527</v>
      </c>
      <c r="N76" s="16">
        <v>832</v>
      </c>
      <c r="O76" s="16">
        <v>325</v>
      </c>
      <c r="P76" s="16">
        <v>428</v>
      </c>
      <c r="Q76" s="16">
        <v>632</v>
      </c>
      <c r="R76" s="16">
        <v>1199</v>
      </c>
      <c r="S76" s="16">
        <v>639</v>
      </c>
      <c r="T76" s="16">
        <v>1834</v>
      </c>
      <c r="U76" s="16">
        <v>4026</v>
      </c>
      <c r="V76" s="16">
        <v>0.27823082239115399</v>
      </c>
      <c r="W76" s="16">
        <v>1316</v>
      </c>
      <c r="X76" s="16">
        <v>763</v>
      </c>
      <c r="Y76" s="16">
        <v>2927</v>
      </c>
      <c r="Z76" s="16">
        <v>356</v>
      </c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</row>
    <row r="77" spans="1:49">
      <c r="A77" s="16">
        <v>16</v>
      </c>
      <c r="B77" s="16" t="s">
        <v>540</v>
      </c>
      <c r="C77" s="16">
        <v>16836</v>
      </c>
      <c r="D77" s="16">
        <v>39293</v>
      </c>
      <c r="E77" s="16">
        <v>2988</v>
      </c>
      <c r="F77" s="16">
        <v>12153</v>
      </c>
      <c r="G77" s="16">
        <v>3476</v>
      </c>
      <c r="H77" s="16">
        <v>2906</v>
      </c>
      <c r="I77" s="16">
        <v>13015</v>
      </c>
      <c r="J77" s="16">
        <v>4755</v>
      </c>
      <c r="K77" s="16">
        <v>1078</v>
      </c>
      <c r="L77" s="16">
        <v>810</v>
      </c>
      <c r="M77" s="16">
        <v>954</v>
      </c>
      <c r="N77" s="16">
        <v>1712</v>
      </c>
      <c r="O77" s="16">
        <v>1073</v>
      </c>
      <c r="P77" s="16">
        <v>904</v>
      </c>
      <c r="Q77" s="16">
        <v>1218</v>
      </c>
      <c r="R77" s="16">
        <v>2633</v>
      </c>
      <c r="S77" s="16">
        <v>2151</v>
      </c>
      <c r="T77" s="16">
        <v>5894</v>
      </c>
      <c r="U77" s="16">
        <v>8231</v>
      </c>
      <c r="V77" s="16">
        <v>0.20947751507902199</v>
      </c>
      <c r="W77" s="16">
        <v>2318</v>
      </c>
      <c r="X77" s="16">
        <v>1749</v>
      </c>
      <c r="Y77" s="16">
        <v>5814</v>
      </c>
      <c r="Z77" s="16">
        <v>294</v>
      </c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  <row r="78" spans="1:49">
      <c r="A78" s="16">
        <v>17</v>
      </c>
      <c r="B78" s="16" t="s">
        <v>540</v>
      </c>
      <c r="C78" s="16">
        <v>6073</v>
      </c>
      <c r="D78" s="16">
        <v>13030</v>
      </c>
      <c r="E78" s="16">
        <v>645</v>
      </c>
      <c r="F78" s="16">
        <v>3025</v>
      </c>
      <c r="G78" s="16">
        <v>2347</v>
      </c>
      <c r="H78" s="16">
        <v>641</v>
      </c>
      <c r="I78" s="16">
        <v>3485</v>
      </c>
      <c r="J78" s="16">
        <v>2887</v>
      </c>
      <c r="K78" s="16">
        <v>217</v>
      </c>
      <c r="L78" s="16">
        <v>476</v>
      </c>
      <c r="M78" s="16">
        <v>633</v>
      </c>
      <c r="N78" s="16">
        <v>1238</v>
      </c>
      <c r="O78" s="16">
        <v>205</v>
      </c>
      <c r="P78" s="16">
        <v>520</v>
      </c>
      <c r="Q78" s="16">
        <v>763</v>
      </c>
      <c r="R78" s="16">
        <v>1604</v>
      </c>
      <c r="S78" s="16">
        <v>422</v>
      </c>
      <c r="T78" s="16">
        <v>1286</v>
      </c>
      <c r="U78" s="16">
        <v>5234</v>
      </c>
      <c r="V78" s="16">
        <v>0.401688411358404</v>
      </c>
      <c r="W78" s="16">
        <v>1213</v>
      </c>
      <c r="X78" s="16">
        <v>1352</v>
      </c>
      <c r="Y78" s="16">
        <v>3497</v>
      </c>
      <c r="Z78" s="16">
        <v>103</v>
      </c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</row>
    <row r="79" spans="1:49">
      <c r="A79" s="16">
        <v>18</v>
      </c>
      <c r="B79" s="16" t="s">
        <v>540</v>
      </c>
      <c r="C79" s="16">
        <v>3604</v>
      </c>
      <c r="D79" s="16">
        <v>9884</v>
      </c>
      <c r="E79" s="16">
        <v>1123</v>
      </c>
      <c r="F79" s="16">
        <v>2913</v>
      </c>
      <c r="G79" s="16">
        <v>746</v>
      </c>
      <c r="H79" s="16">
        <v>1026</v>
      </c>
      <c r="I79" s="16">
        <v>3124</v>
      </c>
      <c r="J79" s="16">
        <v>952</v>
      </c>
      <c r="K79" s="16">
        <v>343</v>
      </c>
      <c r="L79" s="16">
        <v>165</v>
      </c>
      <c r="M79" s="16">
        <v>230</v>
      </c>
      <c r="N79" s="16">
        <v>351</v>
      </c>
      <c r="O79" s="16">
        <v>326</v>
      </c>
      <c r="P79" s="16">
        <v>193</v>
      </c>
      <c r="Q79" s="16">
        <v>246</v>
      </c>
      <c r="R79" s="16">
        <v>513</v>
      </c>
      <c r="S79" s="16">
        <v>669</v>
      </c>
      <c r="T79" s="16">
        <v>2149</v>
      </c>
      <c r="U79" s="16">
        <v>1698</v>
      </c>
      <c r="V79" s="16">
        <v>0.171792796438689</v>
      </c>
      <c r="W79" s="16">
        <v>456</v>
      </c>
      <c r="X79" s="16">
        <v>378</v>
      </c>
      <c r="Y79" s="16">
        <v>1182</v>
      </c>
      <c r="Z79" s="16">
        <v>72</v>
      </c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</row>
    <row r="80" spans="1:49">
      <c r="A80" s="16">
        <v>19</v>
      </c>
      <c r="B80" s="16" t="s">
        <v>540</v>
      </c>
      <c r="C80" s="16">
        <v>4126</v>
      </c>
      <c r="D80" s="16">
        <v>8898</v>
      </c>
      <c r="E80" s="16">
        <v>484</v>
      </c>
      <c r="F80" s="16">
        <v>2381</v>
      </c>
      <c r="G80" s="16">
        <v>1215</v>
      </c>
      <c r="H80" s="16">
        <v>468</v>
      </c>
      <c r="I80" s="16">
        <v>2615</v>
      </c>
      <c r="J80" s="16">
        <v>1735</v>
      </c>
      <c r="K80" s="16">
        <v>145</v>
      </c>
      <c r="L80" s="16">
        <v>223</v>
      </c>
      <c r="M80" s="16">
        <v>307</v>
      </c>
      <c r="N80" s="16">
        <v>685</v>
      </c>
      <c r="O80" s="16">
        <v>137</v>
      </c>
      <c r="P80" s="16">
        <v>268</v>
      </c>
      <c r="Q80" s="16">
        <v>421</v>
      </c>
      <c r="R80" s="16">
        <v>1046</v>
      </c>
      <c r="S80" s="16">
        <v>282</v>
      </c>
      <c r="T80" s="16">
        <v>952</v>
      </c>
      <c r="U80" s="16">
        <v>2950</v>
      </c>
      <c r="V80" s="16">
        <v>0.33153517644414499</v>
      </c>
      <c r="W80" s="16">
        <v>880</v>
      </c>
      <c r="X80" s="16">
        <v>650</v>
      </c>
      <c r="Y80" s="16">
        <v>2077</v>
      </c>
      <c r="Z80" s="16">
        <v>90</v>
      </c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</row>
    <row r="81" spans="1:49">
      <c r="A81" s="16">
        <v>20</v>
      </c>
      <c r="B81" s="16" t="s">
        <v>540</v>
      </c>
      <c r="C81" s="16">
        <v>1069</v>
      </c>
      <c r="D81" s="16">
        <v>2248</v>
      </c>
      <c r="E81" s="16">
        <v>73</v>
      </c>
      <c r="F81" s="16">
        <v>516</v>
      </c>
      <c r="G81" s="16">
        <v>464</v>
      </c>
      <c r="H81" s="16">
        <v>58</v>
      </c>
      <c r="I81" s="16">
        <v>552</v>
      </c>
      <c r="J81" s="16">
        <v>585</v>
      </c>
      <c r="K81" s="16">
        <v>13</v>
      </c>
      <c r="L81" s="16">
        <v>83</v>
      </c>
      <c r="M81" s="16">
        <v>150</v>
      </c>
      <c r="N81" s="16">
        <v>231</v>
      </c>
      <c r="O81" s="16">
        <v>11</v>
      </c>
      <c r="P81" s="16">
        <v>101</v>
      </c>
      <c r="Q81" s="16">
        <v>152</v>
      </c>
      <c r="R81" s="16">
        <v>332</v>
      </c>
      <c r="S81" s="16">
        <v>24</v>
      </c>
      <c r="T81" s="16">
        <v>131</v>
      </c>
      <c r="U81" s="16">
        <v>1049</v>
      </c>
      <c r="V81" s="16">
        <v>0.46663701067615698</v>
      </c>
      <c r="W81" s="16">
        <v>278</v>
      </c>
      <c r="X81" s="16">
        <v>213</v>
      </c>
      <c r="Y81" s="16">
        <v>719</v>
      </c>
      <c r="Z81" s="16">
        <v>13</v>
      </c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</row>
    <row r="82" spans="1:49">
      <c r="A82" s="16">
        <v>1</v>
      </c>
      <c r="B82" s="16" t="s">
        <v>640</v>
      </c>
      <c r="C82" s="16">
        <v>6743</v>
      </c>
      <c r="D82" s="16">
        <v>14359</v>
      </c>
      <c r="E82" s="16">
        <v>831</v>
      </c>
      <c r="F82" s="16">
        <v>4059</v>
      </c>
      <c r="G82" s="16">
        <v>1752</v>
      </c>
      <c r="H82" s="16">
        <v>875</v>
      </c>
      <c r="I82" s="16">
        <v>4421</v>
      </c>
      <c r="J82" s="16">
        <v>2421</v>
      </c>
      <c r="K82" s="16">
        <v>313</v>
      </c>
      <c r="L82" s="16">
        <v>389</v>
      </c>
      <c r="M82" s="16">
        <v>476</v>
      </c>
      <c r="N82" s="16">
        <v>887</v>
      </c>
      <c r="O82" s="16">
        <v>314</v>
      </c>
      <c r="P82" s="16">
        <v>417</v>
      </c>
      <c r="Q82" s="16">
        <v>580</v>
      </c>
      <c r="R82" s="16">
        <v>1424</v>
      </c>
      <c r="S82" s="16">
        <v>627</v>
      </c>
      <c r="T82" s="16">
        <v>1706</v>
      </c>
      <c r="U82" s="16">
        <v>4173</v>
      </c>
      <c r="V82" s="16">
        <v>0.29061912389442202</v>
      </c>
      <c r="W82" s="16">
        <v>1293</v>
      </c>
      <c r="X82" s="16">
        <v>889</v>
      </c>
      <c r="Y82" s="16">
        <v>2961</v>
      </c>
      <c r="Z82" s="16">
        <v>219</v>
      </c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</row>
    <row r="83" spans="1:49">
      <c r="A83" s="16">
        <v>2</v>
      </c>
      <c r="B83" s="16" t="s">
        <v>640</v>
      </c>
      <c r="C83" s="16">
        <v>3035</v>
      </c>
      <c r="D83" s="16">
        <v>6360</v>
      </c>
      <c r="E83" s="16">
        <v>381</v>
      </c>
      <c r="F83" s="16">
        <v>1936</v>
      </c>
      <c r="G83" s="16">
        <v>755</v>
      </c>
      <c r="H83" s="16">
        <v>408</v>
      </c>
      <c r="I83" s="16">
        <v>1920</v>
      </c>
      <c r="J83" s="16">
        <v>960</v>
      </c>
      <c r="K83" s="16">
        <v>146</v>
      </c>
      <c r="L83" s="16">
        <v>182</v>
      </c>
      <c r="M83" s="16">
        <v>235</v>
      </c>
      <c r="N83" s="16">
        <v>338</v>
      </c>
      <c r="O83" s="16">
        <v>153</v>
      </c>
      <c r="P83" s="16">
        <v>222</v>
      </c>
      <c r="Q83" s="16">
        <v>271</v>
      </c>
      <c r="R83" s="16">
        <v>467</v>
      </c>
      <c r="S83" s="16">
        <v>299</v>
      </c>
      <c r="T83" s="16">
        <v>789</v>
      </c>
      <c r="U83" s="16">
        <v>1715</v>
      </c>
      <c r="V83" s="16">
        <v>0.26965408805031399</v>
      </c>
      <c r="W83" s="16">
        <v>486</v>
      </c>
      <c r="X83" s="16">
        <v>349</v>
      </c>
      <c r="Y83" s="16">
        <v>1201</v>
      </c>
      <c r="Z83" s="16">
        <v>236</v>
      </c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</row>
    <row r="84" spans="1:49">
      <c r="A84" s="16">
        <v>3</v>
      </c>
      <c r="B84" s="16" t="s">
        <v>640</v>
      </c>
      <c r="C84" s="16">
        <v>4397</v>
      </c>
      <c r="D84" s="16">
        <v>8429</v>
      </c>
      <c r="E84" s="16">
        <v>445</v>
      </c>
      <c r="F84" s="16">
        <v>2396</v>
      </c>
      <c r="G84" s="16">
        <v>956</v>
      </c>
      <c r="H84" s="16">
        <v>461</v>
      </c>
      <c r="I84" s="16">
        <v>2751</v>
      </c>
      <c r="J84" s="16">
        <v>1420</v>
      </c>
      <c r="K84" s="16">
        <v>187</v>
      </c>
      <c r="L84" s="16">
        <v>227</v>
      </c>
      <c r="M84" s="16">
        <v>292</v>
      </c>
      <c r="N84" s="16">
        <v>437</v>
      </c>
      <c r="O84" s="16">
        <v>193</v>
      </c>
      <c r="P84" s="16">
        <v>293</v>
      </c>
      <c r="Q84" s="16">
        <v>356</v>
      </c>
      <c r="R84" s="16">
        <v>771</v>
      </c>
      <c r="S84" s="16">
        <v>380</v>
      </c>
      <c r="T84" s="16">
        <v>906</v>
      </c>
      <c r="U84" s="16">
        <v>2376</v>
      </c>
      <c r="V84" s="16">
        <v>0.28188397200142401</v>
      </c>
      <c r="W84" s="16">
        <v>877</v>
      </c>
      <c r="X84" s="16">
        <v>411</v>
      </c>
      <c r="Y84" s="16">
        <v>1769</v>
      </c>
      <c r="Z84" s="16">
        <v>243</v>
      </c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</row>
    <row r="85" spans="1:49">
      <c r="A85" s="16">
        <v>4</v>
      </c>
      <c r="B85" s="16" t="s">
        <v>640</v>
      </c>
      <c r="C85" s="16">
        <v>2331</v>
      </c>
      <c r="D85" s="16">
        <v>4675</v>
      </c>
      <c r="E85" s="16">
        <v>237</v>
      </c>
      <c r="F85" s="16">
        <v>1238</v>
      </c>
      <c r="G85" s="16">
        <v>727</v>
      </c>
      <c r="H85" s="16">
        <v>194</v>
      </c>
      <c r="I85" s="16">
        <v>1274</v>
      </c>
      <c r="J85" s="16">
        <v>1005</v>
      </c>
      <c r="K85" s="16">
        <v>93</v>
      </c>
      <c r="L85" s="16">
        <v>130</v>
      </c>
      <c r="M85" s="16">
        <v>199</v>
      </c>
      <c r="N85" s="16">
        <v>398</v>
      </c>
      <c r="O85" s="16">
        <v>72</v>
      </c>
      <c r="P85" s="16">
        <v>169</v>
      </c>
      <c r="Q85" s="16">
        <v>291</v>
      </c>
      <c r="R85" s="16">
        <v>545</v>
      </c>
      <c r="S85" s="16">
        <v>165</v>
      </c>
      <c r="T85" s="16">
        <v>431</v>
      </c>
      <c r="U85" s="16">
        <v>1732</v>
      </c>
      <c r="V85" s="16">
        <v>0.37048128342246001</v>
      </c>
      <c r="W85" s="16">
        <v>551</v>
      </c>
      <c r="X85" s="16">
        <v>364</v>
      </c>
      <c r="Y85" s="16">
        <v>1229</v>
      </c>
      <c r="Z85" s="16">
        <v>108</v>
      </c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</row>
    <row r="86" spans="1:49">
      <c r="A86" s="16">
        <v>5</v>
      </c>
      <c r="B86" s="16" t="s">
        <v>640</v>
      </c>
      <c r="C86" s="16">
        <v>3824</v>
      </c>
      <c r="D86" s="16">
        <v>7864</v>
      </c>
      <c r="E86" s="16">
        <v>440</v>
      </c>
      <c r="F86" s="16">
        <v>2205</v>
      </c>
      <c r="G86" s="16">
        <v>1123</v>
      </c>
      <c r="H86" s="16">
        <v>430</v>
      </c>
      <c r="I86" s="16">
        <v>2204</v>
      </c>
      <c r="J86" s="16">
        <v>1462</v>
      </c>
      <c r="K86" s="16">
        <v>182</v>
      </c>
      <c r="L86" s="16">
        <v>231</v>
      </c>
      <c r="M86" s="16">
        <v>336</v>
      </c>
      <c r="N86" s="16">
        <v>556</v>
      </c>
      <c r="O86" s="16">
        <v>181</v>
      </c>
      <c r="P86" s="16">
        <v>311</v>
      </c>
      <c r="Q86" s="16">
        <v>394</v>
      </c>
      <c r="R86" s="16">
        <v>757</v>
      </c>
      <c r="S86" s="16">
        <v>363</v>
      </c>
      <c r="T86" s="16">
        <v>870</v>
      </c>
      <c r="U86" s="16">
        <v>2585</v>
      </c>
      <c r="V86" s="16">
        <v>0.328713123092574</v>
      </c>
      <c r="W86" s="16">
        <v>784</v>
      </c>
      <c r="X86" s="16">
        <v>536</v>
      </c>
      <c r="Y86" s="16">
        <v>1826</v>
      </c>
      <c r="Z86" s="16">
        <v>270</v>
      </c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</row>
    <row r="87" spans="1:49">
      <c r="A87" s="16">
        <v>6</v>
      </c>
      <c r="B87" s="16" t="s">
        <v>640</v>
      </c>
      <c r="C87" s="16">
        <v>4859</v>
      </c>
      <c r="D87" s="16">
        <v>11126</v>
      </c>
      <c r="E87" s="16">
        <v>827</v>
      </c>
      <c r="F87" s="16">
        <v>2960</v>
      </c>
      <c r="G87" s="16">
        <v>1302</v>
      </c>
      <c r="H87" s="16">
        <v>774</v>
      </c>
      <c r="I87" s="16">
        <v>3320</v>
      </c>
      <c r="J87" s="16">
        <v>1943</v>
      </c>
      <c r="K87" s="16">
        <v>283</v>
      </c>
      <c r="L87" s="16">
        <v>240</v>
      </c>
      <c r="M87" s="16">
        <v>349</v>
      </c>
      <c r="N87" s="16">
        <v>713</v>
      </c>
      <c r="O87" s="16">
        <v>238</v>
      </c>
      <c r="P87" s="16">
        <v>313</v>
      </c>
      <c r="Q87" s="16">
        <v>453</v>
      </c>
      <c r="R87" s="16">
        <v>1177</v>
      </c>
      <c r="S87" s="16">
        <v>521</v>
      </c>
      <c r="T87" s="16">
        <v>1601</v>
      </c>
      <c r="U87" s="16">
        <v>3245</v>
      </c>
      <c r="V87" s="16">
        <v>0.291659176703218</v>
      </c>
      <c r="W87" s="16">
        <v>1010</v>
      </c>
      <c r="X87" s="16">
        <v>759</v>
      </c>
      <c r="Y87" s="16">
        <v>2276</v>
      </c>
      <c r="Z87" s="16">
        <v>116</v>
      </c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</row>
    <row r="88" spans="1:49">
      <c r="A88" s="16">
        <v>7</v>
      </c>
      <c r="B88" s="16" t="s">
        <v>640</v>
      </c>
      <c r="C88" s="16">
        <v>2973</v>
      </c>
      <c r="D88" s="16">
        <v>6330</v>
      </c>
      <c r="E88" s="16">
        <v>444</v>
      </c>
      <c r="F88" s="16">
        <v>1696</v>
      </c>
      <c r="G88" s="16">
        <v>670</v>
      </c>
      <c r="H88" s="16">
        <v>453</v>
      </c>
      <c r="I88" s="16">
        <v>1994</v>
      </c>
      <c r="J88" s="16">
        <v>1073</v>
      </c>
      <c r="K88" s="16">
        <v>146</v>
      </c>
      <c r="L88" s="16">
        <v>143</v>
      </c>
      <c r="M88" s="16">
        <v>203</v>
      </c>
      <c r="N88" s="16">
        <v>324</v>
      </c>
      <c r="O88" s="16">
        <v>161</v>
      </c>
      <c r="P88" s="16">
        <v>185</v>
      </c>
      <c r="Q88" s="16">
        <v>276</v>
      </c>
      <c r="R88" s="16">
        <v>612</v>
      </c>
      <c r="S88" s="16">
        <v>307</v>
      </c>
      <c r="T88" s="16">
        <v>897</v>
      </c>
      <c r="U88" s="16">
        <v>1743</v>
      </c>
      <c r="V88" s="16">
        <v>0.275355450236967</v>
      </c>
      <c r="W88" s="16">
        <v>585</v>
      </c>
      <c r="X88" s="16">
        <v>345</v>
      </c>
      <c r="Y88" s="16">
        <v>1261</v>
      </c>
      <c r="Z88" s="16">
        <v>101</v>
      </c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</row>
    <row r="89" spans="1:49">
      <c r="A89" s="16">
        <v>8</v>
      </c>
      <c r="B89" s="16" t="s">
        <v>640</v>
      </c>
      <c r="C89" s="16">
        <v>9474</v>
      </c>
      <c r="D89" s="16">
        <v>21331</v>
      </c>
      <c r="E89" s="16">
        <v>1445</v>
      </c>
      <c r="F89" s="16">
        <v>5795</v>
      </c>
      <c r="G89" s="16">
        <v>2320</v>
      </c>
      <c r="H89" s="16">
        <v>1397</v>
      </c>
      <c r="I89" s="16">
        <v>7065</v>
      </c>
      <c r="J89" s="16">
        <v>3309</v>
      </c>
      <c r="K89" s="16">
        <v>505</v>
      </c>
      <c r="L89" s="16">
        <v>546</v>
      </c>
      <c r="M89" s="16">
        <v>623</v>
      </c>
      <c r="N89" s="16">
        <v>1151</v>
      </c>
      <c r="O89" s="16">
        <v>477</v>
      </c>
      <c r="P89" s="16">
        <v>675</v>
      </c>
      <c r="Q89" s="16">
        <v>865</v>
      </c>
      <c r="R89" s="16">
        <v>1769</v>
      </c>
      <c r="S89" s="16">
        <v>982</v>
      </c>
      <c r="T89" s="16">
        <v>2842</v>
      </c>
      <c r="U89" s="16">
        <v>5629</v>
      </c>
      <c r="V89" s="16">
        <v>0.26388823777600701</v>
      </c>
      <c r="W89" s="16">
        <v>1588</v>
      </c>
      <c r="X89" s="16">
        <v>1217</v>
      </c>
      <c r="Y89" s="16">
        <v>3942</v>
      </c>
      <c r="Z89" s="16">
        <v>160</v>
      </c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</row>
    <row r="90" spans="1:49">
      <c r="A90" s="16">
        <v>9</v>
      </c>
      <c r="B90" s="16" t="s">
        <v>640</v>
      </c>
      <c r="C90" s="16">
        <v>4171</v>
      </c>
      <c r="D90" s="16">
        <v>8322</v>
      </c>
      <c r="E90" s="16">
        <v>342</v>
      </c>
      <c r="F90" s="16">
        <v>1779</v>
      </c>
      <c r="G90" s="16">
        <v>1545</v>
      </c>
      <c r="H90" s="16">
        <v>317</v>
      </c>
      <c r="I90" s="16">
        <v>2063</v>
      </c>
      <c r="J90" s="16">
        <v>2276</v>
      </c>
      <c r="K90" s="16">
        <v>107</v>
      </c>
      <c r="L90" s="16">
        <v>248</v>
      </c>
      <c r="M90" s="16">
        <v>366</v>
      </c>
      <c r="N90" s="16">
        <v>931</v>
      </c>
      <c r="O90" s="16">
        <v>103</v>
      </c>
      <c r="P90" s="16">
        <v>335</v>
      </c>
      <c r="Q90" s="16">
        <v>520</v>
      </c>
      <c r="R90" s="16">
        <v>1421</v>
      </c>
      <c r="S90" s="16">
        <v>210</v>
      </c>
      <c r="T90" s="16">
        <v>659</v>
      </c>
      <c r="U90" s="16">
        <v>3821</v>
      </c>
      <c r="V90" s="16">
        <v>0.45914443643355002</v>
      </c>
      <c r="W90" s="16">
        <v>1130</v>
      </c>
      <c r="X90" s="16">
        <v>906</v>
      </c>
      <c r="Y90" s="16">
        <v>2639</v>
      </c>
      <c r="Z90" s="16">
        <v>57</v>
      </c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</row>
    <row r="91" spans="1:49">
      <c r="A91" s="16">
        <v>10</v>
      </c>
      <c r="B91" s="16" t="s">
        <v>640</v>
      </c>
      <c r="C91" s="16">
        <v>3310</v>
      </c>
      <c r="D91" s="16">
        <v>7875</v>
      </c>
      <c r="E91" s="16">
        <v>410</v>
      </c>
      <c r="F91" s="16">
        <v>2383</v>
      </c>
      <c r="G91" s="16">
        <v>896</v>
      </c>
      <c r="H91" s="16">
        <v>375</v>
      </c>
      <c r="I91" s="16">
        <v>2860</v>
      </c>
      <c r="J91" s="16">
        <v>951</v>
      </c>
      <c r="K91" s="16">
        <v>101</v>
      </c>
      <c r="L91" s="16">
        <v>318</v>
      </c>
      <c r="M91" s="16">
        <v>294</v>
      </c>
      <c r="N91" s="16">
        <v>284</v>
      </c>
      <c r="O91" s="16">
        <v>85</v>
      </c>
      <c r="P91" s="16">
        <v>293</v>
      </c>
      <c r="Q91" s="16">
        <v>275</v>
      </c>
      <c r="R91" s="16">
        <v>383</v>
      </c>
      <c r="S91" s="16">
        <v>186</v>
      </c>
      <c r="T91" s="16">
        <v>785</v>
      </c>
      <c r="U91" s="16">
        <v>1847</v>
      </c>
      <c r="V91" s="16">
        <v>0.23453968253968299</v>
      </c>
      <c r="W91" s="16">
        <v>391</v>
      </c>
      <c r="X91" s="16">
        <v>435</v>
      </c>
      <c r="Y91" s="16">
        <v>1286</v>
      </c>
      <c r="Z91" s="16">
        <v>61</v>
      </c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</row>
    <row r="92" spans="1:49">
      <c r="A92" s="16">
        <v>11</v>
      </c>
      <c r="B92" s="16" t="s">
        <v>640</v>
      </c>
      <c r="C92" s="16">
        <v>8500</v>
      </c>
      <c r="D92" s="16">
        <v>17841</v>
      </c>
      <c r="E92" s="16">
        <v>1204</v>
      </c>
      <c r="F92" s="16">
        <v>4923</v>
      </c>
      <c r="G92" s="16">
        <v>1785</v>
      </c>
      <c r="H92" s="16">
        <v>1140</v>
      </c>
      <c r="I92" s="16">
        <v>6063</v>
      </c>
      <c r="J92" s="16">
        <v>2726</v>
      </c>
      <c r="K92" s="16">
        <v>456</v>
      </c>
      <c r="L92" s="16">
        <v>395</v>
      </c>
      <c r="M92" s="16">
        <v>497</v>
      </c>
      <c r="N92" s="16">
        <v>893</v>
      </c>
      <c r="O92" s="16">
        <v>433</v>
      </c>
      <c r="P92" s="16">
        <v>543</v>
      </c>
      <c r="Q92" s="16">
        <v>635</v>
      </c>
      <c r="R92" s="16">
        <v>1548</v>
      </c>
      <c r="S92" s="16">
        <v>889</v>
      </c>
      <c r="T92" s="16">
        <v>2344</v>
      </c>
      <c r="U92" s="16">
        <v>4511</v>
      </c>
      <c r="V92" s="16">
        <v>0.25284457149262901</v>
      </c>
      <c r="W92" s="16">
        <v>1477</v>
      </c>
      <c r="X92" s="16">
        <v>910</v>
      </c>
      <c r="Y92" s="16">
        <v>3242</v>
      </c>
      <c r="Z92" s="16">
        <v>151</v>
      </c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</row>
    <row r="93" spans="1:49">
      <c r="A93" s="16">
        <v>12</v>
      </c>
      <c r="B93" s="16" t="s">
        <v>640</v>
      </c>
      <c r="C93" s="16">
        <v>6158</v>
      </c>
      <c r="D93" s="16">
        <v>13722</v>
      </c>
      <c r="E93" s="16">
        <v>894</v>
      </c>
      <c r="F93" s="16">
        <v>3828</v>
      </c>
      <c r="G93" s="16">
        <v>1623</v>
      </c>
      <c r="H93" s="16">
        <v>834</v>
      </c>
      <c r="I93" s="16">
        <v>4230</v>
      </c>
      <c r="J93" s="16">
        <v>2313</v>
      </c>
      <c r="K93" s="16">
        <v>352</v>
      </c>
      <c r="L93" s="16">
        <v>318</v>
      </c>
      <c r="M93" s="16">
        <v>444</v>
      </c>
      <c r="N93" s="16">
        <v>861</v>
      </c>
      <c r="O93" s="16">
        <v>312</v>
      </c>
      <c r="P93" s="16">
        <v>407</v>
      </c>
      <c r="Q93" s="16">
        <v>576</v>
      </c>
      <c r="R93" s="16">
        <v>1330</v>
      </c>
      <c r="S93" s="16">
        <v>664</v>
      </c>
      <c r="T93" s="16">
        <v>1728</v>
      </c>
      <c r="U93" s="16">
        <v>3936</v>
      </c>
      <c r="V93" s="16">
        <v>0.28683865325754299</v>
      </c>
      <c r="W93" s="16">
        <v>1111</v>
      </c>
      <c r="X93" s="16">
        <v>888</v>
      </c>
      <c r="Y93" s="16">
        <v>2743</v>
      </c>
      <c r="Z93" s="16">
        <v>82</v>
      </c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</row>
    <row r="94" spans="1:49">
      <c r="A94" s="16">
        <v>13</v>
      </c>
      <c r="B94" s="16" t="s">
        <v>640</v>
      </c>
      <c r="C94" s="16">
        <v>4154</v>
      </c>
      <c r="D94" s="16">
        <v>8628</v>
      </c>
      <c r="E94" s="16">
        <v>514</v>
      </c>
      <c r="F94" s="16">
        <v>2493</v>
      </c>
      <c r="G94" s="16">
        <v>1088</v>
      </c>
      <c r="H94" s="16">
        <v>527</v>
      </c>
      <c r="I94" s="16">
        <v>2464</v>
      </c>
      <c r="J94" s="16">
        <v>1542</v>
      </c>
      <c r="K94" s="16">
        <v>202</v>
      </c>
      <c r="L94" s="16">
        <v>236</v>
      </c>
      <c r="M94" s="16">
        <v>276</v>
      </c>
      <c r="N94" s="16">
        <v>576</v>
      </c>
      <c r="O94" s="16">
        <v>213</v>
      </c>
      <c r="P94" s="16">
        <v>278</v>
      </c>
      <c r="Q94" s="16">
        <v>375</v>
      </c>
      <c r="R94" s="16">
        <v>889</v>
      </c>
      <c r="S94" s="16">
        <v>415</v>
      </c>
      <c r="T94" s="16">
        <v>1041</v>
      </c>
      <c r="U94" s="16">
        <v>2630</v>
      </c>
      <c r="V94" s="16">
        <v>0.30482151135836799</v>
      </c>
      <c r="W94" s="16">
        <v>836</v>
      </c>
      <c r="X94" s="16">
        <v>517</v>
      </c>
      <c r="Y94" s="16">
        <v>1897</v>
      </c>
      <c r="Z94" s="16">
        <v>136</v>
      </c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</row>
    <row r="95" spans="1:49">
      <c r="A95" s="16">
        <v>14</v>
      </c>
      <c r="B95" s="16" t="s">
        <v>640</v>
      </c>
      <c r="C95" s="16">
        <v>3632</v>
      </c>
      <c r="D95" s="16">
        <v>7707</v>
      </c>
      <c r="E95" s="16">
        <v>485</v>
      </c>
      <c r="F95" s="16">
        <v>1963</v>
      </c>
      <c r="G95" s="16">
        <v>945</v>
      </c>
      <c r="H95" s="16">
        <v>527</v>
      </c>
      <c r="I95" s="16">
        <v>2488</v>
      </c>
      <c r="J95" s="16">
        <v>1299</v>
      </c>
      <c r="K95" s="16">
        <v>156</v>
      </c>
      <c r="L95" s="16">
        <v>211</v>
      </c>
      <c r="M95" s="16">
        <v>294</v>
      </c>
      <c r="N95" s="16">
        <v>440</v>
      </c>
      <c r="O95" s="16">
        <v>180</v>
      </c>
      <c r="P95" s="16">
        <v>266</v>
      </c>
      <c r="Q95" s="16">
        <v>345</v>
      </c>
      <c r="R95" s="16">
        <v>688</v>
      </c>
      <c r="S95" s="16">
        <v>336</v>
      </c>
      <c r="T95" s="16">
        <v>1012</v>
      </c>
      <c r="U95" s="16">
        <v>2244</v>
      </c>
      <c r="V95" s="16">
        <v>0.29116387699494001</v>
      </c>
      <c r="W95" s="16">
        <v>676</v>
      </c>
      <c r="X95" s="16">
        <v>495</v>
      </c>
      <c r="Y95" s="16">
        <v>1589</v>
      </c>
      <c r="Z95" s="16">
        <v>167</v>
      </c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</row>
    <row r="96" spans="1:49">
      <c r="A96" s="16">
        <v>15</v>
      </c>
      <c r="B96" s="16" t="s">
        <v>640</v>
      </c>
      <c r="C96" s="16">
        <v>6816</v>
      </c>
      <c r="D96" s="16">
        <v>14616</v>
      </c>
      <c r="E96" s="16">
        <v>947</v>
      </c>
      <c r="F96" s="16">
        <v>4431</v>
      </c>
      <c r="G96" s="16">
        <v>1754</v>
      </c>
      <c r="H96" s="16">
        <v>942</v>
      </c>
      <c r="I96" s="16">
        <v>4314</v>
      </c>
      <c r="J96" s="16">
        <v>2228</v>
      </c>
      <c r="K96" s="16">
        <v>320</v>
      </c>
      <c r="L96" s="16">
        <v>439</v>
      </c>
      <c r="M96" s="16">
        <v>538</v>
      </c>
      <c r="N96" s="16">
        <v>777</v>
      </c>
      <c r="O96" s="16">
        <v>340</v>
      </c>
      <c r="P96" s="16">
        <v>444</v>
      </c>
      <c r="Q96" s="16">
        <v>625</v>
      </c>
      <c r="R96" s="16">
        <v>1159</v>
      </c>
      <c r="S96" s="16">
        <v>660</v>
      </c>
      <c r="T96" s="16">
        <v>1889</v>
      </c>
      <c r="U96" s="16">
        <v>3982</v>
      </c>
      <c r="V96" s="16">
        <v>0.27244116037219501</v>
      </c>
      <c r="W96" s="16">
        <v>1291</v>
      </c>
      <c r="X96" s="16">
        <v>755</v>
      </c>
      <c r="Y96" s="16">
        <v>2889</v>
      </c>
      <c r="Z96" s="16">
        <v>364</v>
      </c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</row>
    <row r="97" spans="1:49">
      <c r="A97" s="16">
        <v>16</v>
      </c>
      <c r="B97" s="16" t="s">
        <v>640</v>
      </c>
      <c r="C97" s="16">
        <v>16754</v>
      </c>
      <c r="D97" s="16">
        <v>39476</v>
      </c>
      <c r="E97" s="16">
        <v>3031</v>
      </c>
      <c r="F97" s="16">
        <v>12220</v>
      </c>
      <c r="G97" s="16">
        <v>3456</v>
      </c>
      <c r="H97" s="16">
        <v>2964</v>
      </c>
      <c r="I97" s="16">
        <v>13094</v>
      </c>
      <c r="J97" s="16">
        <v>4711</v>
      </c>
      <c r="K97" s="16">
        <v>1086</v>
      </c>
      <c r="L97" s="16">
        <v>833</v>
      </c>
      <c r="M97" s="16">
        <v>964</v>
      </c>
      <c r="N97" s="16">
        <v>1659</v>
      </c>
      <c r="O97" s="16">
        <v>1116</v>
      </c>
      <c r="P97" s="16">
        <v>952</v>
      </c>
      <c r="Q97" s="16">
        <v>1211</v>
      </c>
      <c r="R97" s="16">
        <v>2548</v>
      </c>
      <c r="S97" s="16">
        <v>2202</v>
      </c>
      <c r="T97" s="16">
        <v>5995</v>
      </c>
      <c r="U97" s="16">
        <v>8167</v>
      </c>
      <c r="V97" s="16">
        <v>0.20688519606849701</v>
      </c>
      <c r="W97" s="16">
        <v>2253</v>
      </c>
      <c r="X97" s="16">
        <v>1728</v>
      </c>
      <c r="Y97" s="16">
        <v>5747</v>
      </c>
      <c r="Z97" s="16">
        <v>317</v>
      </c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</row>
    <row r="98" spans="1:49">
      <c r="A98" s="16">
        <v>17</v>
      </c>
      <c r="B98" s="16" t="s">
        <v>640</v>
      </c>
      <c r="C98" s="16">
        <v>6092</v>
      </c>
      <c r="D98" s="16">
        <v>13197</v>
      </c>
      <c r="E98" s="16">
        <v>662</v>
      </c>
      <c r="F98" s="16">
        <v>3106</v>
      </c>
      <c r="G98" s="16">
        <v>2342</v>
      </c>
      <c r="H98" s="16">
        <v>655</v>
      </c>
      <c r="I98" s="16">
        <v>3574</v>
      </c>
      <c r="J98" s="16">
        <v>2858</v>
      </c>
      <c r="K98" s="16">
        <v>212</v>
      </c>
      <c r="L98" s="16">
        <v>480</v>
      </c>
      <c r="M98" s="16">
        <v>656</v>
      </c>
      <c r="N98" s="16">
        <v>1206</v>
      </c>
      <c r="O98" s="16">
        <v>222</v>
      </c>
      <c r="P98" s="16">
        <v>536</v>
      </c>
      <c r="Q98" s="16">
        <v>794</v>
      </c>
      <c r="R98" s="16">
        <v>1528</v>
      </c>
      <c r="S98" s="16">
        <v>434</v>
      </c>
      <c r="T98" s="16">
        <v>1317</v>
      </c>
      <c r="U98" s="16">
        <v>5200</v>
      </c>
      <c r="V98" s="16">
        <v>0.39402894597256999</v>
      </c>
      <c r="W98" s="16">
        <v>1203</v>
      </c>
      <c r="X98" s="16">
        <v>1330</v>
      </c>
      <c r="Y98" s="16">
        <v>3488</v>
      </c>
      <c r="Z98" s="16">
        <v>94</v>
      </c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</row>
    <row r="99" spans="1:49">
      <c r="A99" s="16">
        <v>18</v>
      </c>
      <c r="B99" s="16" t="s">
        <v>640</v>
      </c>
      <c r="C99" s="16">
        <v>3528</v>
      </c>
      <c r="D99" s="16">
        <v>9690</v>
      </c>
      <c r="E99" s="16">
        <v>1115</v>
      </c>
      <c r="F99" s="16">
        <v>2843</v>
      </c>
      <c r="G99" s="16">
        <v>736</v>
      </c>
      <c r="H99" s="16">
        <v>1023</v>
      </c>
      <c r="I99" s="16">
        <v>3043</v>
      </c>
      <c r="J99" s="16">
        <v>930</v>
      </c>
      <c r="K99" s="16">
        <v>346</v>
      </c>
      <c r="L99" s="16">
        <v>174</v>
      </c>
      <c r="M99" s="16">
        <v>231</v>
      </c>
      <c r="N99" s="16">
        <v>331</v>
      </c>
      <c r="O99" s="16">
        <v>325</v>
      </c>
      <c r="P99" s="16">
        <v>200</v>
      </c>
      <c r="Q99" s="16">
        <v>240</v>
      </c>
      <c r="R99" s="16">
        <v>490</v>
      </c>
      <c r="S99" s="16">
        <v>671</v>
      </c>
      <c r="T99" s="16">
        <v>2138</v>
      </c>
      <c r="U99" s="16">
        <v>1666</v>
      </c>
      <c r="V99" s="16">
        <v>0.17192982456140399</v>
      </c>
      <c r="W99" s="16">
        <v>435</v>
      </c>
      <c r="X99" s="16">
        <v>375</v>
      </c>
      <c r="Y99" s="16">
        <v>1148</v>
      </c>
      <c r="Z99" s="16">
        <v>67</v>
      </c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</row>
    <row r="100" spans="1:49">
      <c r="A100" s="16">
        <v>19</v>
      </c>
      <c r="B100" s="16" t="s">
        <v>640</v>
      </c>
      <c r="C100" s="16">
        <v>4123</v>
      </c>
      <c r="D100" s="16">
        <v>8982</v>
      </c>
      <c r="E100" s="16">
        <v>512</v>
      </c>
      <c r="F100" s="16">
        <v>2377</v>
      </c>
      <c r="G100" s="16">
        <v>1232</v>
      </c>
      <c r="H100" s="16">
        <v>495</v>
      </c>
      <c r="I100" s="16">
        <v>2635</v>
      </c>
      <c r="J100" s="16">
        <v>1731</v>
      </c>
      <c r="K100" s="16">
        <v>149</v>
      </c>
      <c r="L100" s="16">
        <v>228</v>
      </c>
      <c r="M100" s="16">
        <v>329</v>
      </c>
      <c r="N100" s="16">
        <v>675</v>
      </c>
      <c r="O100" s="16">
        <v>149</v>
      </c>
      <c r="P100" s="16">
        <v>270</v>
      </c>
      <c r="Q100" s="16">
        <v>444</v>
      </c>
      <c r="R100" s="16">
        <v>1017</v>
      </c>
      <c r="S100" s="16">
        <v>298</v>
      </c>
      <c r="T100" s="16">
        <v>1007</v>
      </c>
      <c r="U100" s="16">
        <v>2963</v>
      </c>
      <c r="V100" s="16">
        <v>0.32988198619461101</v>
      </c>
      <c r="W100" s="16">
        <v>870</v>
      </c>
      <c r="X100" s="16">
        <v>655</v>
      </c>
      <c r="Y100" s="16">
        <v>2085</v>
      </c>
      <c r="Z100" s="16">
        <v>93</v>
      </c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</row>
    <row r="101" spans="1:49">
      <c r="A101" s="16">
        <v>20</v>
      </c>
      <c r="B101" s="16" t="s">
        <v>640</v>
      </c>
      <c r="C101" s="16">
        <v>1080</v>
      </c>
      <c r="D101" s="16">
        <v>2324</v>
      </c>
      <c r="E101" s="16">
        <v>82</v>
      </c>
      <c r="F101" s="16">
        <v>535</v>
      </c>
      <c r="G101" s="16">
        <v>472</v>
      </c>
      <c r="H101" s="16">
        <v>71</v>
      </c>
      <c r="I101" s="16">
        <v>569</v>
      </c>
      <c r="J101" s="16">
        <v>595</v>
      </c>
      <c r="K101" s="16">
        <v>17</v>
      </c>
      <c r="L101" s="16">
        <v>94</v>
      </c>
      <c r="M101" s="16">
        <v>149</v>
      </c>
      <c r="N101" s="16">
        <v>229</v>
      </c>
      <c r="O101" s="16">
        <v>12</v>
      </c>
      <c r="P101" s="16">
        <v>121</v>
      </c>
      <c r="Q101" s="16">
        <v>135</v>
      </c>
      <c r="R101" s="16">
        <v>339</v>
      </c>
      <c r="S101" s="16">
        <v>29</v>
      </c>
      <c r="T101" s="16">
        <v>153</v>
      </c>
      <c r="U101" s="16">
        <v>1067</v>
      </c>
      <c r="V101" s="16">
        <v>0.45912220309810697</v>
      </c>
      <c r="W101" s="16">
        <v>269</v>
      </c>
      <c r="X101" s="16">
        <v>214</v>
      </c>
      <c r="Y101" s="16">
        <v>723</v>
      </c>
      <c r="Z101" s="16">
        <v>15</v>
      </c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</row>
    <row r="102" spans="1:49">
      <c r="A102" s="16">
        <v>1</v>
      </c>
      <c r="B102" s="16" t="s">
        <v>641</v>
      </c>
      <c r="C102" s="16">
        <v>6669</v>
      </c>
      <c r="D102" s="16">
        <v>14309</v>
      </c>
      <c r="E102" s="16">
        <v>814</v>
      </c>
      <c r="F102" s="16">
        <v>4040</v>
      </c>
      <c r="G102" s="16">
        <v>1732</v>
      </c>
      <c r="H102" s="16">
        <v>878</v>
      </c>
      <c r="I102" s="16">
        <v>4405</v>
      </c>
      <c r="J102" s="16">
        <v>2440</v>
      </c>
      <c r="K102" s="16">
        <v>290</v>
      </c>
      <c r="L102" s="16">
        <v>408</v>
      </c>
      <c r="M102" s="16">
        <v>440</v>
      </c>
      <c r="N102" s="16">
        <v>884</v>
      </c>
      <c r="O102" s="16">
        <v>316</v>
      </c>
      <c r="P102" s="16">
        <v>437</v>
      </c>
      <c r="Q102" s="16">
        <v>568</v>
      </c>
      <c r="R102" s="16">
        <v>1435</v>
      </c>
      <c r="S102" s="16">
        <v>606</v>
      </c>
      <c r="T102" s="16">
        <v>1692</v>
      </c>
      <c r="U102" s="16">
        <v>4172</v>
      </c>
      <c r="V102" s="16">
        <v>0.29156474945838301</v>
      </c>
      <c r="W102" s="16">
        <v>1262</v>
      </c>
      <c r="X102" s="16">
        <v>894</v>
      </c>
      <c r="Y102" s="16">
        <v>2949</v>
      </c>
      <c r="Z102" s="16">
        <v>216</v>
      </c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</row>
    <row r="103" spans="1:49">
      <c r="A103" s="16">
        <v>2</v>
      </c>
      <c r="B103" s="16" t="s">
        <v>641</v>
      </c>
      <c r="C103" s="16">
        <v>2995</v>
      </c>
      <c r="D103" s="16">
        <v>6362</v>
      </c>
      <c r="E103" s="16">
        <v>378</v>
      </c>
      <c r="F103" s="16">
        <v>1962</v>
      </c>
      <c r="G103" s="16">
        <v>751</v>
      </c>
      <c r="H103" s="16">
        <v>396</v>
      </c>
      <c r="I103" s="16">
        <v>1938</v>
      </c>
      <c r="J103" s="16">
        <v>937</v>
      </c>
      <c r="K103" s="16">
        <v>146</v>
      </c>
      <c r="L103" s="16">
        <v>200</v>
      </c>
      <c r="M103" s="16">
        <v>218</v>
      </c>
      <c r="N103" s="16">
        <v>333</v>
      </c>
      <c r="O103" s="16">
        <v>147</v>
      </c>
      <c r="P103" s="16">
        <v>241</v>
      </c>
      <c r="Q103" s="16">
        <v>245</v>
      </c>
      <c r="R103" s="16">
        <v>451</v>
      </c>
      <c r="S103" s="16">
        <v>293</v>
      </c>
      <c r="T103" s="16">
        <v>774</v>
      </c>
      <c r="U103" s="16">
        <v>1688</v>
      </c>
      <c r="V103" s="16">
        <v>0.26532536938069801</v>
      </c>
      <c r="W103" s="16">
        <v>461</v>
      </c>
      <c r="X103" s="16">
        <v>340</v>
      </c>
      <c r="Y103" s="16">
        <v>1179</v>
      </c>
      <c r="Z103" s="16">
        <v>237</v>
      </c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</row>
    <row r="104" spans="1:49">
      <c r="A104" s="16">
        <v>3</v>
      </c>
      <c r="B104" s="16" t="s">
        <v>641</v>
      </c>
      <c r="C104" s="16">
        <v>4399</v>
      </c>
      <c r="D104" s="16">
        <v>8509</v>
      </c>
      <c r="E104" s="16">
        <v>457</v>
      </c>
      <c r="F104" s="16">
        <v>2461</v>
      </c>
      <c r="G104" s="16">
        <v>951</v>
      </c>
      <c r="H104" s="16">
        <v>465</v>
      </c>
      <c r="I104" s="16">
        <v>2756</v>
      </c>
      <c r="J104" s="16">
        <v>1419</v>
      </c>
      <c r="K104" s="16">
        <v>204</v>
      </c>
      <c r="L104" s="16">
        <v>243</v>
      </c>
      <c r="M104" s="16">
        <v>260</v>
      </c>
      <c r="N104" s="16">
        <v>448</v>
      </c>
      <c r="O104" s="16">
        <v>195</v>
      </c>
      <c r="P104" s="16">
        <v>298</v>
      </c>
      <c r="Q104" s="16">
        <v>347</v>
      </c>
      <c r="R104" s="16">
        <v>774</v>
      </c>
      <c r="S104" s="16">
        <v>399</v>
      </c>
      <c r="T104" s="16">
        <v>922</v>
      </c>
      <c r="U104" s="16">
        <v>2370</v>
      </c>
      <c r="V104" s="16">
        <v>0.27852861675872598</v>
      </c>
      <c r="W104" s="16">
        <v>863</v>
      </c>
      <c r="X104" s="16">
        <v>422</v>
      </c>
      <c r="Y104" s="16">
        <v>1755</v>
      </c>
      <c r="Z104" s="16">
        <v>266</v>
      </c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</row>
    <row r="105" spans="1:49">
      <c r="A105" s="16">
        <v>4</v>
      </c>
      <c r="B105" s="16" t="s">
        <v>641</v>
      </c>
      <c r="C105" s="16">
        <v>2349</v>
      </c>
      <c r="D105" s="16">
        <v>4764</v>
      </c>
      <c r="E105" s="16">
        <v>241</v>
      </c>
      <c r="F105" s="16">
        <v>1261</v>
      </c>
      <c r="G105" s="16">
        <v>733</v>
      </c>
      <c r="H105" s="16">
        <v>203</v>
      </c>
      <c r="I105" s="16">
        <v>1311</v>
      </c>
      <c r="J105" s="16">
        <v>1015</v>
      </c>
      <c r="K105" s="16">
        <v>98</v>
      </c>
      <c r="L105" s="16">
        <v>146</v>
      </c>
      <c r="M105" s="16">
        <v>211</v>
      </c>
      <c r="N105" s="16">
        <v>376</v>
      </c>
      <c r="O105" s="16">
        <v>77</v>
      </c>
      <c r="P105" s="16">
        <v>197</v>
      </c>
      <c r="Q105" s="16">
        <v>282</v>
      </c>
      <c r="R105" s="16">
        <v>536</v>
      </c>
      <c r="S105" s="16">
        <v>175</v>
      </c>
      <c r="T105" s="16">
        <v>444</v>
      </c>
      <c r="U105" s="16">
        <v>1748</v>
      </c>
      <c r="V105" s="16">
        <v>0.36691855583543198</v>
      </c>
      <c r="W105" s="16">
        <v>543</v>
      </c>
      <c r="X105" s="16">
        <v>358</v>
      </c>
      <c r="Y105" s="16">
        <v>1236</v>
      </c>
      <c r="Z105" s="16">
        <v>115</v>
      </c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</row>
    <row r="106" spans="1:49">
      <c r="A106" s="16">
        <v>5</v>
      </c>
      <c r="B106" s="16" t="s">
        <v>641</v>
      </c>
      <c r="C106" s="16">
        <v>3815</v>
      </c>
      <c r="D106" s="16">
        <v>7956</v>
      </c>
      <c r="E106" s="16">
        <v>446</v>
      </c>
      <c r="F106" s="16">
        <v>2246</v>
      </c>
      <c r="G106" s="16">
        <v>1122</v>
      </c>
      <c r="H106" s="16">
        <v>448</v>
      </c>
      <c r="I106" s="16">
        <v>2249</v>
      </c>
      <c r="J106" s="16">
        <v>1445</v>
      </c>
      <c r="K106" s="16">
        <v>195</v>
      </c>
      <c r="L106" s="16">
        <v>273</v>
      </c>
      <c r="M106" s="16">
        <v>320</v>
      </c>
      <c r="N106" s="16">
        <v>529</v>
      </c>
      <c r="O106" s="16">
        <v>190</v>
      </c>
      <c r="P106" s="16">
        <v>314</v>
      </c>
      <c r="Q106" s="16">
        <v>385</v>
      </c>
      <c r="R106" s="16">
        <v>746</v>
      </c>
      <c r="S106" s="16">
        <v>385</v>
      </c>
      <c r="T106" s="16">
        <v>894</v>
      </c>
      <c r="U106" s="16">
        <v>2567</v>
      </c>
      <c r="V106" s="16">
        <v>0.322649572649573</v>
      </c>
      <c r="W106" s="16">
        <v>755</v>
      </c>
      <c r="X106" s="16">
        <v>523</v>
      </c>
      <c r="Y106" s="16">
        <v>1815</v>
      </c>
      <c r="Z106" s="16">
        <v>276</v>
      </c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</row>
    <row r="107" spans="1:49">
      <c r="A107" s="16">
        <v>6</v>
      </c>
      <c r="B107" s="16" t="s">
        <v>641</v>
      </c>
      <c r="C107" s="16">
        <v>4846</v>
      </c>
      <c r="D107" s="16">
        <v>11188</v>
      </c>
      <c r="E107" s="16">
        <v>846</v>
      </c>
      <c r="F107" s="16">
        <v>2973</v>
      </c>
      <c r="G107" s="16">
        <v>1313</v>
      </c>
      <c r="H107" s="16">
        <v>811</v>
      </c>
      <c r="I107" s="16">
        <v>3312</v>
      </c>
      <c r="J107" s="16">
        <v>1933</v>
      </c>
      <c r="K107" s="16">
        <v>309</v>
      </c>
      <c r="L107" s="16">
        <v>260</v>
      </c>
      <c r="M107" s="16">
        <v>331</v>
      </c>
      <c r="N107" s="16">
        <v>722</v>
      </c>
      <c r="O107" s="16">
        <v>274</v>
      </c>
      <c r="P107" s="16">
        <v>348</v>
      </c>
      <c r="Q107" s="16">
        <v>428</v>
      </c>
      <c r="R107" s="16">
        <v>1157</v>
      </c>
      <c r="S107" s="16">
        <v>583</v>
      </c>
      <c r="T107" s="16">
        <v>1657</v>
      </c>
      <c r="U107" s="16">
        <v>3246</v>
      </c>
      <c r="V107" s="16">
        <v>0.29013228459063301</v>
      </c>
      <c r="W107" s="16">
        <v>1003</v>
      </c>
      <c r="X107" s="16">
        <v>743</v>
      </c>
      <c r="Y107" s="16">
        <v>2283</v>
      </c>
      <c r="Z107" s="16">
        <v>104</v>
      </c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</row>
    <row r="108" spans="1:49">
      <c r="A108" s="16">
        <v>7</v>
      </c>
      <c r="B108" s="16" t="s">
        <v>641</v>
      </c>
      <c r="C108" s="16">
        <v>2955</v>
      </c>
      <c r="D108" s="16">
        <v>6388</v>
      </c>
      <c r="E108" s="16">
        <v>449</v>
      </c>
      <c r="F108" s="16">
        <v>1731</v>
      </c>
      <c r="G108" s="16">
        <v>657</v>
      </c>
      <c r="H108" s="16">
        <v>452</v>
      </c>
      <c r="I108" s="16">
        <v>2033</v>
      </c>
      <c r="J108" s="16">
        <v>1066</v>
      </c>
      <c r="K108" s="16">
        <v>151</v>
      </c>
      <c r="L108" s="16">
        <v>151</v>
      </c>
      <c r="M108" s="16">
        <v>194</v>
      </c>
      <c r="N108" s="16">
        <v>312</v>
      </c>
      <c r="O108" s="16">
        <v>167</v>
      </c>
      <c r="P108" s="16">
        <v>208</v>
      </c>
      <c r="Q108" s="16">
        <v>262</v>
      </c>
      <c r="R108" s="16">
        <v>596</v>
      </c>
      <c r="S108" s="16">
        <v>318</v>
      </c>
      <c r="T108" s="16">
        <v>901</v>
      </c>
      <c r="U108" s="16">
        <v>1723</v>
      </c>
      <c r="V108" s="16">
        <v>0.26972448340638699</v>
      </c>
      <c r="W108" s="16">
        <v>569</v>
      </c>
      <c r="X108" s="16">
        <v>341</v>
      </c>
      <c r="Y108" s="16">
        <v>1246</v>
      </c>
      <c r="Z108" s="16">
        <v>99</v>
      </c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</row>
    <row r="109" spans="1:49">
      <c r="A109" s="16">
        <v>8</v>
      </c>
      <c r="B109" s="16" t="s">
        <v>641</v>
      </c>
      <c r="C109" s="16">
        <v>9373</v>
      </c>
      <c r="D109" s="16">
        <v>21355</v>
      </c>
      <c r="E109" s="16">
        <v>1481</v>
      </c>
      <c r="F109" s="16">
        <v>5821</v>
      </c>
      <c r="G109" s="16">
        <v>2284</v>
      </c>
      <c r="H109" s="16">
        <v>1443</v>
      </c>
      <c r="I109" s="16">
        <v>7067</v>
      </c>
      <c r="J109" s="16">
        <v>3259</v>
      </c>
      <c r="K109" s="16">
        <v>524</v>
      </c>
      <c r="L109" s="16">
        <v>528</v>
      </c>
      <c r="M109" s="16">
        <v>610</v>
      </c>
      <c r="N109" s="16">
        <v>1146</v>
      </c>
      <c r="O109" s="16">
        <v>501</v>
      </c>
      <c r="P109" s="16">
        <v>690</v>
      </c>
      <c r="Q109" s="16">
        <v>818</v>
      </c>
      <c r="R109" s="16">
        <v>1751</v>
      </c>
      <c r="S109" s="16">
        <v>1025</v>
      </c>
      <c r="T109" s="16">
        <v>2924</v>
      </c>
      <c r="U109" s="16">
        <v>5543</v>
      </c>
      <c r="V109" s="16">
        <v>0.25956450479981302</v>
      </c>
      <c r="W109" s="16">
        <v>1563</v>
      </c>
      <c r="X109" s="16">
        <v>1186</v>
      </c>
      <c r="Y109" s="16">
        <v>3891</v>
      </c>
      <c r="Z109" s="16">
        <v>159</v>
      </c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</row>
    <row r="110" spans="1:49">
      <c r="A110" s="16">
        <v>9</v>
      </c>
      <c r="B110" s="16" t="s">
        <v>641</v>
      </c>
      <c r="C110" s="16">
        <v>4133</v>
      </c>
      <c r="D110" s="16">
        <v>8375</v>
      </c>
      <c r="E110" s="16">
        <v>338</v>
      </c>
      <c r="F110" s="16">
        <v>1798</v>
      </c>
      <c r="G110" s="16">
        <v>1558</v>
      </c>
      <c r="H110" s="16">
        <v>317</v>
      </c>
      <c r="I110" s="16">
        <v>2103</v>
      </c>
      <c r="J110" s="16">
        <v>2261</v>
      </c>
      <c r="K110" s="16">
        <v>94</v>
      </c>
      <c r="L110" s="16">
        <v>267</v>
      </c>
      <c r="M110" s="16">
        <v>362</v>
      </c>
      <c r="N110" s="16">
        <v>929</v>
      </c>
      <c r="O110" s="16">
        <v>109</v>
      </c>
      <c r="P110" s="16">
        <v>362</v>
      </c>
      <c r="Q110" s="16">
        <v>516</v>
      </c>
      <c r="R110" s="16">
        <v>1383</v>
      </c>
      <c r="S110" s="16">
        <v>203</v>
      </c>
      <c r="T110" s="16">
        <v>655</v>
      </c>
      <c r="U110" s="16">
        <v>3819</v>
      </c>
      <c r="V110" s="16">
        <v>0.45600000000000002</v>
      </c>
      <c r="W110" s="16">
        <v>1108</v>
      </c>
      <c r="X110" s="16">
        <v>904</v>
      </c>
      <c r="Y110" s="16">
        <v>2631</v>
      </c>
      <c r="Z110" s="16">
        <v>59</v>
      </c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</row>
    <row r="111" spans="1:49">
      <c r="A111" s="16">
        <v>10</v>
      </c>
      <c r="B111" s="16" t="s">
        <v>641</v>
      </c>
      <c r="C111" s="16">
        <v>3287</v>
      </c>
      <c r="D111" s="16">
        <v>7992</v>
      </c>
      <c r="E111" s="16">
        <v>425</v>
      </c>
      <c r="F111" s="16">
        <v>2479</v>
      </c>
      <c r="G111" s="16">
        <v>835</v>
      </c>
      <c r="H111" s="16">
        <v>395</v>
      </c>
      <c r="I111" s="16">
        <v>2964</v>
      </c>
      <c r="J111" s="16">
        <v>894</v>
      </c>
      <c r="K111" s="16">
        <v>107</v>
      </c>
      <c r="L111" s="16">
        <v>310</v>
      </c>
      <c r="M111" s="16">
        <v>261</v>
      </c>
      <c r="N111" s="16">
        <v>264</v>
      </c>
      <c r="O111" s="16">
        <v>103</v>
      </c>
      <c r="P111" s="16">
        <v>277</v>
      </c>
      <c r="Q111" s="16">
        <v>250</v>
      </c>
      <c r="R111" s="16">
        <v>367</v>
      </c>
      <c r="S111" s="16">
        <v>210</v>
      </c>
      <c r="T111" s="16">
        <v>820</v>
      </c>
      <c r="U111" s="16">
        <v>1729</v>
      </c>
      <c r="V111" s="16">
        <v>0.216341341341341</v>
      </c>
      <c r="W111" s="16">
        <v>365</v>
      </c>
      <c r="X111" s="16">
        <v>410</v>
      </c>
      <c r="Y111" s="16">
        <v>1202</v>
      </c>
      <c r="Z111" s="16">
        <v>61</v>
      </c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</row>
    <row r="112" spans="1:49">
      <c r="A112" s="16">
        <v>11</v>
      </c>
      <c r="B112" s="16" t="s">
        <v>641</v>
      </c>
      <c r="C112" s="16">
        <v>8503</v>
      </c>
      <c r="D112" s="16">
        <v>17930</v>
      </c>
      <c r="E112" s="16">
        <v>1228</v>
      </c>
      <c r="F112" s="16">
        <v>4955</v>
      </c>
      <c r="G112" s="16">
        <v>1784</v>
      </c>
      <c r="H112" s="16">
        <v>1118</v>
      </c>
      <c r="I112" s="16">
        <v>6134</v>
      </c>
      <c r="J112" s="16">
        <v>2711</v>
      </c>
      <c r="K112" s="16">
        <v>476</v>
      </c>
      <c r="L112" s="16">
        <v>405</v>
      </c>
      <c r="M112" s="16">
        <v>480</v>
      </c>
      <c r="N112" s="16">
        <v>899</v>
      </c>
      <c r="O112" s="16">
        <v>412</v>
      </c>
      <c r="P112" s="16">
        <v>572</v>
      </c>
      <c r="Q112" s="16">
        <v>602</v>
      </c>
      <c r="R112" s="16">
        <v>1537</v>
      </c>
      <c r="S112" s="16">
        <v>888</v>
      </c>
      <c r="T112" s="16">
        <v>2346</v>
      </c>
      <c r="U112" s="16">
        <v>4495</v>
      </c>
      <c r="V112" s="16">
        <v>0.25069715560513101</v>
      </c>
      <c r="W112" s="16">
        <v>1456</v>
      </c>
      <c r="X112" s="16">
        <v>903</v>
      </c>
      <c r="Y112" s="16">
        <v>3227</v>
      </c>
      <c r="Z112" s="16">
        <v>169</v>
      </c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</row>
    <row r="113" spans="1:49">
      <c r="A113" s="16">
        <v>12</v>
      </c>
      <c r="B113" s="16" t="s">
        <v>641</v>
      </c>
      <c r="C113" s="16">
        <v>6136</v>
      </c>
      <c r="D113" s="16">
        <v>13765</v>
      </c>
      <c r="E113" s="16">
        <v>899</v>
      </c>
      <c r="F113" s="16">
        <v>3853</v>
      </c>
      <c r="G113" s="16">
        <v>1612</v>
      </c>
      <c r="H113" s="16">
        <v>837</v>
      </c>
      <c r="I113" s="16">
        <v>4256</v>
      </c>
      <c r="J113" s="16">
        <v>2308</v>
      </c>
      <c r="K113" s="16">
        <v>371</v>
      </c>
      <c r="L113" s="16">
        <v>307</v>
      </c>
      <c r="M113" s="16">
        <v>443</v>
      </c>
      <c r="N113" s="16">
        <v>862</v>
      </c>
      <c r="O113" s="16">
        <v>317</v>
      </c>
      <c r="P113" s="16">
        <v>429</v>
      </c>
      <c r="Q113" s="16">
        <v>576</v>
      </c>
      <c r="R113" s="16">
        <v>1303</v>
      </c>
      <c r="S113" s="16">
        <v>688</v>
      </c>
      <c r="T113" s="16">
        <v>1736</v>
      </c>
      <c r="U113" s="16">
        <v>3920</v>
      </c>
      <c r="V113" s="16">
        <v>0.284780239738467</v>
      </c>
      <c r="W113" s="16">
        <v>1109</v>
      </c>
      <c r="X113" s="16">
        <v>874</v>
      </c>
      <c r="Y113" s="16">
        <v>2731</v>
      </c>
      <c r="Z113" s="16">
        <v>87</v>
      </c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</row>
    <row r="114" spans="1:49">
      <c r="A114" s="16">
        <v>13</v>
      </c>
      <c r="B114" s="16" t="s">
        <v>641</v>
      </c>
      <c r="C114" s="16">
        <v>4130</v>
      </c>
      <c r="D114" s="16">
        <v>8645</v>
      </c>
      <c r="E114" s="16">
        <v>509</v>
      </c>
      <c r="F114" s="16">
        <v>2495</v>
      </c>
      <c r="G114" s="16">
        <v>1095</v>
      </c>
      <c r="H114" s="16">
        <v>508</v>
      </c>
      <c r="I114" s="16">
        <v>2480</v>
      </c>
      <c r="J114" s="16">
        <v>1558</v>
      </c>
      <c r="K114" s="16">
        <v>194</v>
      </c>
      <c r="L114" s="16">
        <v>235</v>
      </c>
      <c r="M114" s="16">
        <v>275</v>
      </c>
      <c r="N114" s="16">
        <v>585</v>
      </c>
      <c r="O114" s="16">
        <v>196</v>
      </c>
      <c r="P114" s="16">
        <v>305</v>
      </c>
      <c r="Q114" s="16">
        <v>363</v>
      </c>
      <c r="R114" s="16">
        <v>890</v>
      </c>
      <c r="S114" s="16">
        <v>390</v>
      </c>
      <c r="T114" s="16">
        <v>1017</v>
      </c>
      <c r="U114" s="16">
        <v>2653</v>
      </c>
      <c r="V114" s="16">
        <v>0.306882591093117</v>
      </c>
      <c r="W114" s="16">
        <v>810</v>
      </c>
      <c r="X114" s="16">
        <v>528</v>
      </c>
      <c r="Y114" s="16">
        <v>1892</v>
      </c>
      <c r="Z114" s="16">
        <v>140</v>
      </c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</row>
    <row r="115" spans="1:49">
      <c r="A115" s="16">
        <v>14</v>
      </c>
      <c r="B115" s="16" t="s">
        <v>641</v>
      </c>
      <c r="C115" s="16">
        <v>3623</v>
      </c>
      <c r="D115" s="16">
        <v>7749</v>
      </c>
      <c r="E115" s="16">
        <v>507</v>
      </c>
      <c r="F115" s="16">
        <v>1964</v>
      </c>
      <c r="G115" s="16">
        <v>930</v>
      </c>
      <c r="H115" s="16">
        <v>531</v>
      </c>
      <c r="I115" s="16">
        <v>2535</v>
      </c>
      <c r="J115" s="16">
        <v>1282</v>
      </c>
      <c r="K115" s="16">
        <v>194</v>
      </c>
      <c r="L115" s="16">
        <v>226</v>
      </c>
      <c r="M115" s="16">
        <v>273</v>
      </c>
      <c r="N115" s="16">
        <v>431</v>
      </c>
      <c r="O115" s="16">
        <v>203</v>
      </c>
      <c r="P115" s="16">
        <v>297</v>
      </c>
      <c r="Q115" s="16">
        <v>302</v>
      </c>
      <c r="R115" s="16">
        <v>683</v>
      </c>
      <c r="S115" s="16">
        <v>397</v>
      </c>
      <c r="T115" s="16">
        <v>1038</v>
      </c>
      <c r="U115" s="16">
        <v>2212</v>
      </c>
      <c r="V115" s="16">
        <v>0.28545618789521199</v>
      </c>
      <c r="W115" s="16">
        <v>659</v>
      </c>
      <c r="X115" s="16">
        <v>490</v>
      </c>
      <c r="Y115" s="16">
        <v>1565</v>
      </c>
      <c r="Z115" s="16">
        <v>157</v>
      </c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</row>
    <row r="116" spans="1:49">
      <c r="A116" s="16">
        <v>15</v>
      </c>
      <c r="B116" s="16" t="s">
        <v>641</v>
      </c>
      <c r="C116" s="16">
        <v>6759</v>
      </c>
      <c r="D116" s="16">
        <v>14663</v>
      </c>
      <c r="E116" s="16">
        <v>954</v>
      </c>
      <c r="F116" s="16">
        <v>4471</v>
      </c>
      <c r="G116" s="16">
        <v>1727</v>
      </c>
      <c r="H116" s="16">
        <v>964</v>
      </c>
      <c r="I116" s="16">
        <v>4329</v>
      </c>
      <c r="J116" s="16">
        <v>2218</v>
      </c>
      <c r="K116" s="16">
        <v>345</v>
      </c>
      <c r="L116" s="16">
        <v>451</v>
      </c>
      <c r="M116" s="16">
        <v>517</v>
      </c>
      <c r="N116" s="16">
        <v>759</v>
      </c>
      <c r="O116" s="16">
        <v>343</v>
      </c>
      <c r="P116" s="16">
        <v>501</v>
      </c>
      <c r="Q116" s="16">
        <v>566</v>
      </c>
      <c r="R116" s="16">
        <v>1151</v>
      </c>
      <c r="S116" s="16">
        <v>688</v>
      </c>
      <c r="T116" s="16">
        <v>1918</v>
      </c>
      <c r="U116" s="16">
        <v>3945</v>
      </c>
      <c r="V116" s="16">
        <v>0.26904453386073801</v>
      </c>
      <c r="W116" s="16">
        <v>1258</v>
      </c>
      <c r="X116" s="16">
        <v>753</v>
      </c>
      <c r="Y116" s="16">
        <v>2851</v>
      </c>
      <c r="Z116" s="16">
        <v>367</v>
      </c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</row>
    <row r="117" spans="1:49">
      <c r="A117" s="16">
        <v>16</v>
      </c>
      <c r="B117" s="16" t="s">
        <v>641</v>
      </c>
      <c r="C117" s="16">
        <v>16545</v>
      </c>
      <c r="D117" s="16">
        <v>39491</v>
      </c>
      <c r="E117" s="16">
        <v>3126</v>
      </c>
      <c r="F117" s="16">
        <v>12209</v>
      </c>
      <c r="G117" s="16">
        <v>3399</v>
      </c>
      <c r="H117" s="16">
        <v>3031</v>
      </c>
      <c r="I117" s="16">
        <v>13053</v>
      </c>
      <c r="J117" s="16">
        <v>4673</v>
      </c>
      <c r="K117" s="16">
        <v>1141</v>
      </c>
      <c r="L117" s="16">
        <v>859</v>
      </c>
      <c r="M117" s="16">
        <v>922</v>
      </c>
      <c r="N117" s="16">
        <v>1618</v>
      </c>
      <c r="O117" s="16">
        <v>1168</v>
      </c>
      <c r="P117" s="16">
        <v>1031</v>
      </c>
      <c r="Q117" s="16">
        <v>1165</v>
      </c>
      <c r="R117" s="16">
        <v>2477</v>
      </c>
      <c r="S117" s="16">
        <v>2309</v>
      </c>
      <c r="T117" s="16">
        <v>6157</v>
      </c>
      <c r="U117" s="16">
        <v>8072</v>
      </c>
      <c r="V117" s="16">
        <v>0.20440100276012299</v>
      </c>
      <c r="W117" s="16">
        <v>2179</v>
      </c>
      <c r="X117" s="16">
        <v>1704</v>
      </c>
      <c r="Y117" s="16">
        <v>5660</v>
      </c>
      <c r="Z117" s="16">
        <v>306</v>
      </c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</row>
    <row r="118" spans="1:49">
      <c r="A118" s="16">
        <v>17</v>
      </c>
      <c r="B118" s="16" t="s">
        <v>641</v>
      </c>
      <c r="C118" s="16">
        <v>6045</v>
      </c>
      <c r="D118" s="16">
        <v>13231</v>
      </c>
      <c r="E118" s="16">
        <v>663</v>
      </c>
      <c r="F118" s="16">
        <v>3156</v>
      </c>
      <c r="G118" s="16">
        <v>2330</v>
      </c>
      <c r="H118" s="16">
        <v>648</v>
      </c>
      <c r="I118" s="16">
        <v>3628</v>
      </c>
      <c r="J118" s="16">
        <v>2806</v>
      </c>
      <c r="K118" s="16">
        <v>216</v>
      </c>
      <c r="L118" s="16">
        <v>511</v>
      </c>
      <c r="M118" s="16">
        <v>624</v>
      </c>
      <c r="N118" s="16">
        <v>1195</v>
      </c>
      <c r="O118" s="16">
        <v>204</v>
      </c>
      <c r="P118" s="16">
        <v>562</v>
      </c>
      <c r="Q118" s="16">
        <v>779</v>
      </c>
      <c r="R118" s="16">
        <v>1465</v>
      </c>
      <c r="S118" s="16">
        <v>420</v>
      </c>
      <c r="T118" s="16">
        <v>1311</v>
      </c>
      <c r="U118" s="16">
        <v>5136</v>
      </c>
      <c r="V118" s="16">
        <v>0.388179275942862</v>
      </c>
      <c r="W118" s="16">
        <v>1167</v>
      </c>
      <c r="X118" s="16">
        <v>1313</v>
      </c>
      <c r="Y118" s="16">
        <v>3441</v>
      </c>
      <c r="Z118" s="16">
        <v>88</v>
      </c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</row>
    <row r="119" spans="1:49">
      <c r="A119" s="16">
        <v>18</v>
      </c>
      <c r="B119" s="16" t="s">
        <v>641</v>
      </c>
      <c r="C119" s="16">
        <v>3453</v>
      </c>
      <c r="D119" s="16">
        <v>9506</v>
      </c>
      <c r="E119" s="16">
        <v>1096</v>
      </c>
      <c r="F119" s="16">
        <v>2774</v>
      </c>
      <c r="G119" s="16">
        <v>734</v>
      </c>
      <c r="H119" s="16">
        <v>1003</v>
      </c>
      <c r="I119" s="16">
        <v>2983</v>
      </c>
      <c r="J119" s="16">
        <v>916</v>
      </c>
      <c r="K119" s="16">
        <v>350</v>
      </c>
      <c r="L119" s="16">
        <v>181</v>
      </c>
      <c r="M119" s="16">
        <v>217</v>
      </c>
      <c r="N119" s="16">
        <v>336</v>
      </c>
      <c r="O119" s="16">
        <v>333</v>
      </c>
      <c r="P119" s="16">
        <v>215</v>
      </c>
      <c r="Q119" s="16">
        <v>232</v>
      </c>
      <c r="R119" s="16">
        <v>469</v>
      </c>
      <c r="S119" s="16">
        <v>683</v>
      </c>
      <c r="T119" s="16">
        <v>2099</v>
      </c>
      <c r="U119" s="16">
        <v>1650</v>
      </c>
      <c r="V119" s="16">
        <v>0.17357458447296401</v>
      </c>
      <c r="W119" s="16">
        <v>411</v>
      </c>
      <c r="X119" s="16">
        <v>370</v>
      </c>
      <c r="Y119" s="16">
        <v>1129</v>
      </c>
      <c r="Z119" s="16">
        <v>74</v>
      </c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</row>
    <row r="120" spans="1:49">
      <c r="A120" s="16">
        <v>19</v>
      </c>
      <c r="B120" s="16" t="s">
        <v>641</v>
      </c>
      <c r="C120" s="16">
        <v>4116</v>
      </c>
      <c r="D120" s="16">
        <v>9021</v>
      </c>
      <c r="E120" s="16">
        <v>523</v>
      </c>
      <c r="F120" s="16">
        <v>2359</v>
      </c>
      <c r="G120" s="16">
        <v>1261</v>
      </c>
      <c r="H120" s="16">
        <v>483</v>
      </c>
      <c r="I120" s="16">
        <v>2650</v>
      </c>
      <c r="J120" s="16">
        <v>1745</v>
      </c>
      <c r="K120" s="16">
        <v>155</v>
      </c>
      <c r="L120" s="16">
        <v>241</v>
      </c>
      <c r="M120" s="16">
        <v>331</v>
      </c>
      <c r="N120" s="16">
        <v>689</v>
      </c>
      <c r="O120" s="16">
        <v>150</v>
      </c>
      <c r="P120" s="16">
        <v>300</v>
      </c>
      <c r="Q120" s="16">
        <v>435</v>
      </c>
      <c r="R120" s="16">
        <v>1010</v>
      </c>
      <c r="S120" s="16">
        <v>305</v>
      </c>
      <c r="T120" s="16">
        <v>1006</v>
      </c>
      <c r="U120" s="16">
        <v>3006</v>
      </c>
      <c r="V120" s="16">
        <v>0.33322248087795098</v>
      </c>
      <c r="W120" s="16">
        <v>851</v>
      </c>
      <c r="X120" s="16">
        <v>659</v>
      </c>
      <c r="Y120" s="16">
        <v>2096</v>
      </c>
      <c r="Z120" s="16">
        <v>99</v>
      </c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</row>
    <row r="121" spans="1:49">
      <c r="A121" s="16">
        <v>20</v>
      </c>
      <c r="B121" s="16" t="s">
        <v>641</v>
      </c>
      <c r="C121" s="16">
        <v>1096</v>
      </c>
      <c r="D121" s="16">
        <v>2405</v>
      </c>
      <c r="E121" s="16">
        <v>86</v>
      </c>
      <c r="F121" s="16">
        <v>564</v>
      </c>
      <c r="G121" s="16">
        <v>474</v>
      </c>
      <c r="H121" s="16">
        <v>76</v>
      </c>
      <c r="I121" s="16">
        <v>605</v>
      </c>
      <c r="J121" s="16">
        <v>600</v>
      </c>
      <c r="K121" s="16">
        <v>22</v>
      </c>
      <c r="L121" s="16">
        <v>107</v>
      </c>
      <c r="M121" s="16">
        <v>144</v>
      </c>
      <c r="N121" s="16">
        <v>223</v>
      </c>
      <c r="O121" s="16">
        <v>11</v>
      </c>
      <c r="P121" s="16">
        <v>121</v>
      </c>
      <c r="Q121" s="16">
        <v>138</v>
      </c>
      <c r="R121" s="16">
        <v>341</v>
      </c>
      <c r="S121" s="16">
        <v>33</v>
      </c>
      <c r="T121" s="16">
        <v>162</v>
      </c>
      <c r="U121" s="16">
        <v>1074</v>
      </c>
      <c r="V121" s="16">
        <v>0.44656964656964698</v>
      </c>
      <c r="W121" s="16">
        <v>271</v>
      </c>
      <c r="X121" s="16">
        <v>213</v>
      </c>
      <c r="Y121" s="16">
        <v>734</v>
      </c>
      <c r="Z121" s="16">
        <v>20</v>
      </c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</row>
    <row r="122" spans="1:49">
      <c r="A122" s="16">
        <v>1</v>
      </c>
      <c r="B122" s="16" t="s">
        <v>642</v>
      </c>
      <c r="C122" s="16">
        <v>6640</v>
      </c>
      <c r="D122" s="16">
        <v>14360</v>
      </c>
      <c r="E122" s="16">
        <v>828</v>
      </c>
      <c r="F122" s="16">
        <v>4093</v>
      </c>
      <c r="G122" s="16">
        <v>1743</v>
      </c>
      <c r="H122" s="16">
        <v>890</v>
      </c>
      <c r="I122" s="16">
        <v>4376</v>
      </c>
      <c r="J122" s="16">
        <v>2430</v>
      </c>
      <c r="K122" s="16">
        <v>294</v>
      </c>
      <c r="L122" s="16">
        <v>416</v>
      </c>
      <c r="M122" s="16">
        <v>429</v>
      </c>
      <c r="N122" s="16">
        <v>898</v>
      </c>
      <c r="O122" s="16">
        <v>321</v>
      </c>
      <c r="P122" s="16">
        <v>495</v>
      </c>
      <c r="Q122" s="16">
        <v>540</v>
      </c>
      <c r="R122" s="16">
        <v>1395</v>
      </c>
      <c r="S122" s="16">
        <v>615</v>
      </c>
      <c r="T122" s="16">
        <v>1718</v>
      </c>
      <c r="U122" s="16">
        <v>4173</v>
      </c>
      <c r="V122" s="16">
        <v>0.290598885793872</v>
      </c>
      <c r="W122" s="16">
        <v>1216</v>
      </c>
      <c r="X122" s="16">
        <v>915</v>
      </c>
      <c r="Y122" s="16">
        <v>2930</v>
      </c>
      <c r="Z122" s="16">
        <v>208</v>
      </c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</row>
    <row r="123" spans="1:49">
      <c r="A123" s="16">
        <v>2</v>
      </c>
      <c r="B123" s="16" t="s">
        <v>642</v>
      </c>
      <c r="C123" s="16">
        <v>2997</v>
      </c>
      <c r="D123" s="16">
        <v>6368</v>
      </c>
      <c r="E123" s="16">
        <v>394</v>
      </c>
      <c r="F123" s="16">
        <v>1932</v>
      </c>
      <c r="G123" s="16">
        <v>758</v>
      </c>
      <c r="H123" s="16">
        <v>389</v>
      </c>
      <c r="I123" s="16">
        <v>1975</v>
      </c>
      <c r="J123" s="16">
        <v>920</v>
      </c>
      <c r="K123" s="16">
        <v>150</v>
      </c>
      <c r="L123" s="16">
        <v>237</v>
      </c>
      <c r="M123" s="16">
        <v>198</v>
      </c>
      <c r="N123" s="16">
        <v>323</v>
      </c>
      <c r="O123" s="16">
        <v>137</v>
      </c>
      <c r="P123" s="16">
        <v>247</v>
      </c>
      <c r="Q123" s="16">
        <v>241</v>
      </c>
      <c r="R123" s="16">
        <v>432</v>
      </c>
      <c r="S123" s="16">
        <v>287</v>
      </c>
      <c r="T123" s="16">
        <v>783</v>
      </c>
      <c r="U123" s="16">
        <v>1678</v>
      </c>
      <c r="V123" s="16">
        <v>0.26350502512562801</v>
      </c>
      <c r="W123" s="16">
        <v>451</v>
      </c>
      <c r="X123" s="16">
        <v>336</v>
      </c>
      <c r="Y123" s="16">
        <v>1177</v>
      </c>
      <c r="Z123" s="16">
        <v>216</v>
      </c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</row>
    <row r="124" spans="1:49">
      <c r="A124" s="16">
        <v>3</v>
      </c>
      <c r="B124" s="16" t="s">
        <v>642</v>
      </c>
      <c r="C124" s="16">
        <v>4336</v>
      </c>
      <c r="D124" s="16">
        <v>8465</v>
      </c>
      <c r="E124" s="16">
        <v>448</v>
      </c>
      <c r="F124" s="16">
        <v>2488</v>
      </c>
      <c r="G124" s="16">
        <v>933</v>
      </c>
      <c r="H124" s="16">
        <v>464</v>
      </c>
      <c r="I124" s="16">
        <v>2743</v>
      </c>
      <c r="J124" s="16">
        <v>1389</v>
      </c>
      <c r="K124" s="16">
        <v>199</v>
      </c>
      <c r="L124" s="16">
        <v>263</v>
      </c>
      <c r="M124" s="16">
        <v>243</v>
      </c>
      <c r="N124" s="16">
        <v>427</v>
      </c>
      <c r="O124" s="16">
        <v>190</v>
      </c>
      <c r="P124" s="16">
        <v>325</v>
      </c>
      <c r="Q124" s="16">
        <v>319</v>
      </c>
      <c r="R124" s="16">
        <v>745</v>
      </c>
      <c r="S124" s="16">
        <v>389</v>
      </c>
      <c r="T124" s="16">
        <v>912</v>
      </c>
      <c r="U124" s="16">
        <v>2322</v>
      </c>
      <c r="V124" s="16">
        <v>0.27430596574128802</v>
      </c>
      <c r="W124" s="16">
        <v>827</v>
      </c>
      <c r="X124" s="16">
        <v>406</v>
      </c>
      <c r="Y124" s="16">
        <v>1724</v>
      </c>
      <c r="Z124" s="16">
        <v>246</v>
      </c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</row>
    <row r="125" spans="1:49">
      <c r="A125" s="16">
        <v>4</v>
      </c>
      <c r="B125" s="16" t="s">
        <v>642</v>
      </c>
      <c r="C125" s="16">
        <v>2336</v>
      </c>
      <c r="D125" s="16">
        <v>4797</v>
      </c>
      <c r="E125" s="16">
        <v>245</v>
      </c>
      <c r="F125" s="16">
        <v>1282</v>
      </c>
      <c r="G125" s="16">
        <v>728</v>
      </c>
      <c r="H125" s="16">
        <v>204</v>
      </c>
      <c r="I125" s="16">
        <v>1327</v>
      </c>
      <c r="J125" s="16">
        <v>1011</v>
      </c>
      <c r="K125" s="16">
        <v>94</v>
      </c>
      <c r="L125" s="16">
        <v>170</v>
      </c>
      <c r="M125" s="16">
        <v>203</v>
      </c>
      <c r="N125" s="16">
        <v>355</v>
      </c>
      <c r="O125" s="16">
        <v>74</v>
      </c>
      <c r="P125" s="16">
        <v>229</v>
      </c>
      <c r="Q125" s="16">
        <v>267</v>
      </c>
      <c r="R125" s="16">
        <v>515</v>
      </c>
      <c r="S125" s="16">
        <v>168</v>
      </c>
      <c r="T125" s="16">
        <v>449</v>
      </c>
      <c r="U125" s="16">
        <v>1739</v>
      </c>
      <c r="V125" s="16">
        <v>0.36251824056702098</v>
      </c>
      <c r="W125" s="16">
        <v>526</v>
      </c>
      <c r="X125" s="16">
        <v>351</v>
      </c>
      <c r="Y125" s="16">
        <v>1227</v>
      </c>
      <c r="Z125" s="16">
        <v>104</v>
      </c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</row>
    <row r="126" spans="1:49">
      <c r="A126" s="16">
        <v>5</v>
      </c>
      <c r="B126" s="16" t="s">
        <v>642</v>
      </c>
      <c r="C126" s="16">
        <v>3704</v>
      </c>
      <c r="D126" s="16">
        <v>7872</v>
      </c>
      <c r="E126" s="16">
        <v>439</v>
      </c>
      <c r="F126" s="16">
        <v>2229</v>
      </c>
      <c r="G126" s="16">
        <v>1104</v>
      </c>
      <c r="H126" s="16">
        <v>427</v>
      </c>
      <c r="I126" s="16">
        <v>2227</v>
      </c>
      <c r="J126" s="16">
        <v>1446</v>
      </c>
      <c r="K126" s="16">
        <v>189</v>
      </c>
      <c r="L126" s="16">
        <v>285</v>
      </c>
      <c r="M126" s="16">
        <v>310</v>
      </c>
      <c r="N126" s="16">
        <v>509</v>
      </c>
      <c r="O126" s="16">
        <v>188</v>
      </c>
      <c r="P126" s="16">
        <v>350</v>
      </c>
      <c r="Q126" s="16">
        <v>370</v>
      </c>
      <c r="R126" s="16">
        <v>726</v>
      </c>
      <c r="S126" s="16">
        <v>377</v>
      </c>
      <c r="T126" s="16">
        <v>866</v>
      </c>
      <c r="U126" s="16">
        <v>2550</v>
      </c>
      <c r="V126" s="16">
        <v>0.323932926829268</v>
      </c>
      <c r="W126" s="16">
        <v>723</v>
      </c>
      <c r="X126" s="16">
        <v>515</v>
      </c>
      <c r="Y126" s="16">
        <v>1794</v>
      </c>
      <c r="Z126" s="16">
        <v>265</v>
      </c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</row>
    <row r="127" spans="1:49">
      <c r="A127" s="16">
        <v>6</v>
      </c>
      <c r="B127" s="16" t="s">
        <v>642</v>
      </c>
      <c r="C127" s="16">
        <v>4828</v>
      </c>
      <c r="D127" s="16">
        <v>11193</v>
      </c>
      <c r="E127" s="16">
        <v>866</v>
      </c>
      <c r="F127" s="16">
        <v>2928</v>
      </c>
      <c r="G127" s="16">
        <v>1315</v>
      </c>
      <c r="H127" s="16">
        <v>843</v>
      </c>
      <c r="I127" s="16">
        <v>3295</v>
      </c>
      <c r="J127" s="16">
        <v>1946</v>
      </c>
      <c r="K127" s="16">
        <v>315</v>
      </c>
      <c r="L127" s="16">
        <v>277</v>
      </c>
      <c r="M127" s="16">
        <v>323</v>
      </c>
      <c r="N127" s="16">
        <v>715</v>
      </c>
      <c r="O127" s="16">
        <v>286</v>
      </c>
      <c r="P127" s="16">
        <v>386</v>
      </c>
      <c r="Q127" s="16">
        <v>407</v>
      </c>
      <c r="R127" s="16">
        <v>1153</v>
      </c>
      <c r="S127" s="16">
        <v>601</v>
      </c>
      <c r="T127" s="16">
        <v>1709</v>
      </c>
      <c r="U127" s="16">
        <v>3261</v>
      </c>
      <c r="V127" s="16">
        <v>0.29134280353792502</v>
      </c>
      <c r="W127" s="16">
        <v>996</v>
      </c>
      <c r="X127" s="16">
        <v>748</v>
      </c>
      <c r="Y127" s="16">
        <v>2296</v>
      </c>
      <c r="Z127" s="16">
        <v>93</v>
      </c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</row>
    <row r="128" spans="1:49">
      <c r="A128" s="16">
        <v>7</v>
      </c>
      <c r="B128" s="16" t="s">
        <v>642</v>
      </c>
      <c r="C128" s="16">
        <v>2917</v>
      </c>
      <c r="D128" s="16">
        <v>6379</v>
      </c>
      <c r="E128" s="16">
        <v>459</v>
      </c>
      <c r="F128" s="16">
        <v>1732</v>
      </c>
      <c r="G128" s="16">
        <v>666</v>
      </c>
      <c r="H128" s="16">
        <v>464</v>
      </c>
      <c r="I128" s="16">
        <v>2014</v>
      </c>
      <c r="J128" s="16">
        <v>1044</v>
      </c>
      <c r="K128" s="16">
        <v>169</v>
      </c>
      <c r="L128" s="16">
        <v>166</v>
      </c>
      <c r="M128" s="16">
        <v>183</v>
      </c>
      <c r="N128" s="16">
        <v>317</v>
      </c>
      <c r="O128" s="16">
        <v>193</v>
      </c>
      <c r="P128" s="16">
        <v>237</v>
      </c>
      <c r="Q128" s="16">
        <v>247</v>
      </c>
      <c r="R128" s="16">
        <v>560</v>
      </c>
      <c r="S128" s="16">
        <v>362</v>
      </c>
      <c r="T128" s="16">
        <v>923</v>
      </c>
      <c r="U128" s="16">
        <v>1710</v>
      </c>
      <c r="V128" s="16">
        <v>0.26806709515598098</v>
      </c>
      <c r="W128" s="16">
        <v>534</v>
      </c>
      <c r="X128" s="16">
        <v>342</v>
      </c>
      <c r="Y128" s="16">
        <v>1217</v>
      </c>
      <c r="Z128" s="16">
        <v>95</v>
      </c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</row>
    <row r="129" spans="1:49">
      <c r="A129" s="16">
        <v>8</v>
      </c>
      <c r="B129" s="16" t="s">
        <v>642</v>
      </c>
      <c r="C129" s="16">
        <v>9274</v>
      </c>
      <c r="D129" s="16">
        <v>21168</v>
      </c>
      <c r="E129" s="16">
        <v>1458</v>
      </c>
      <c r="F129" s="16">
        <v>5781</v>
      </c>
      <c r="G129" s="16">
        <v>2243</v>
      </c>
      <c r="H129" s="16">
        <v>1441</v>
      </c>
      <c r="I129" s="16">
        <v>7016</v>
      </c>
      <c r="J129" s="16">
        <v>3229</v>
      </c>
      <c r="K129" s="16">
        <v>534</v>
      </c>
      <c r="L129" s="16">
        <v>559</v>
      </c>
      <c r="M129" s="16">
        <v>594</v>
      </c>
      <c r="N129" s="16">
        <v>1090</v>
      </c>
      <c r="O129" s="16">
        <v>489</v>
      </c>
      <c r="P129" s="16">
        <v>727</v>
      </c>
      <c r="Q129" s="16">
        <v>786</v>
      </c>
      <c r="R129" s="16">
        <v>1716</v>
      </c>
      <c r="S129" s="16">
        <v>1023</v>
      </c>
      <c r="T129" s="16">
        <v>2899</v>
      </c>
      <c r="U129" s="16">
        <v>5472</v>
      </c>
      <c r="V129" s="16">
        <v>0.25850340136054401</v>
      </c>
      <c r="W129" s="16">
        <v>1564</v>
      </c>
      <c r="X129" s="16">
        <v>1158</v>
      </c>
      <c r="Y129" s="16">
        <v>3852</v>
      </c>
      <c r="Z129" s="16">
        <v>158</v>
      </c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</row>
    <row r="130" spans="1:49">
      <c r="A130" s="16">
        <v>9</v>
      </c>
      <c r="B130" s="16" t="s">
        <v>642</v>
      </c>
      <c r="C130" s="16">
        <v>4103</v>
      </c>
      <c r="D130" s="16">
        <v>8429</v>
      </c>
      <c r="E130" s="16">
        <v>337</v>
      </c>
      <c r="F130" s="16">
        <v>1824</v>
      </c>
      <c r="G130" s="16">
        <v>1570</v>
      </c>
      <c r="H130" s="16">
        <v>330</v>
      </c>
      <c r="I130" s="16">
        <v>2146</v>
      </c>
      <c r="J130" s="16">
        <v>2222</v>
      </c>
      <c r="K130" s="16">
        <v>100</v>
      </c>
      <c r="L130" s="16">
        <v>292</v>
      </c>
      <c r="M130" s="16">
        <v>355</v>
      </c>
      <c r="N130" s="16">
        <v>923</v>
      </c>
      <c r="O130" s="16">
        <v>109</v>
      </c>
      <c r="P130" s="16">
        <v>377</v>
      </c>
      <c r="Q130" s="16">
        <v>499</v>
      </c>
      <c r="R130" s="16">
        <v>1346</v>
      </c>
      <c r="S130" s="16">
        <v>209</v>
      </c>
      <c r="T130" s="16">
        <v>667</v>
      </c>
      <c r="U130" s="16">
        <v>3792</v>
      </c>
      <c r="V130" s="16">
        <v>0.449875430062878</v>
      </c>
      <c r="W130" s="16">
        <v>1076</v>
      </c>
      <c r="X130" s="16">
        <v>895</v>
      </c>
      <c r="Y130" s="16">
        <v>2610</v>
      </c>
      <c r="Z130" s="16">
        <v>65</v>
      </c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</row>
    <row r="131" spans="1:49">
      <c r="A131" s="16">
        <v>10</v>
      </c>
      <c r="B131" s="16" t="s">
        <v>642</v>
      </c>
      <c r="C131" s="16">
        <v>3260</v>
      </c>
      <c r="D131" s="16">
        <v>8074</v>
      </c>
      <c r="E131" s="16">
        <v>437</v>
      </c>
      <c r="F131" s="16">
        <v>2558</v>
      </c>
      <c r="G131" s="16">
        <v>783</v>
      </c>
      <c r="H131" s="16">
        <v>427</v>
      </c>
      <c r="I131" s="16">
        <v>3026</v>
      </c>
      <c r="J131" s="16">
        <v>843</v>
      </c>
      <c r="K131" s="16">
        <v>120</v>
      </c>
      <c r="L131" s="16">
        <v>318</v>
      </c>
      <c r="M131" s="16">
        <v>221</v>
      </c>
      <c r="N131" s="16">
        <v>244</v>
      </c>
      <c r="O131" s="16">
        <v>115</v>
      </c>
      <c r="P131" s="16">
        <v>284</v>
      </c>
      <c r="Q131" s="16">
        <v>219</v>
      </c>
      <c r="R131" s="16">
        <v>340</v>
      </c>
      <c r="S131" s="16">
        <v>235</v>
      </c>
      <c r="T131" s="16">
        <v>864</v>
      </c>
      <c r="U131" s="16">
        <v>1626</v>
      </c>
      <c r="V131" s="16">
        <v>0.201387168689621</v>
      </c>
      <c r="W131" s="16">
        <v>332</v>
      </c>
      <c r="X131" s="16">
        <v>390</v>
      </c>
      <c r="Y131" s="16">
        <v>1121</v>
      </c>
      <c r="Z131" s="16">
        <v>72</v>
      </c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</row>
    <row r="132" spans="1:49">
      <c r="A132" s="16">
        <v>11</v>
      </c>
      <c r="B132" s="16" t="s">
        <v>642</v>
      </c>
      <c r="C132" s="16">
        <v>8401</v>
      </c>
      <c r="D132" s="16">
        <v>17814</v>
      </c>
      <c r="E132" s="16">
        <v>1238</v>
      </c>
      <c r="F132" s="16">
        <v>4918</v>
      </c>
      <c r="G132" s="16">
        <v>1768</v>
      </c>
      <c r="H132" s="16">
        <v>1134</v>
      </c>
      <c r="I132" s="16">
        <v>6077</v>
      </c>
      <c r="J132" s="16">
        <v>2679</v>
      </c>
      <c r="K132" s="16">
        <v>481</v>
      </c>
      <c r="L132" s="16">
        <v>437</v>
      </c>
      <c r="M132" s="16">
        <v>444</v>
      </c>
      <c r="N132" s="16">
        <v>887</v>
      </c>
      <c r="O132" s="16">
        <v>400</v>
      </c>
      <c r="P132" s="16">
        <v>613</v>
      </c>
      <c r="Q132" s="16">
        <v>584</v>
      </c>
      <c r="R132" s="16">
        <v>1482</v>
      </c>
      <c r="S132" s="16">
        <v>881</v>
      </c>
      <c r="T132" s="16">
        <v>2372</v>
      </c>
      <c r="U132" s="16">
        <v>4447</v>
      </c>
      <c r="V132" s="16">
        <v>0.24963511844616601</v>
      </c>
      <c r="W132" s="16">
        <v>1394</v>
      </c>
      <c r="X132" s="16">
        <v>918</v>
      </c>
      <c r="Y132" s="16">
        <v>3164</v>
      </c>
      <c r="Z132" s="16">
        <v>219</v>
      </c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</row>
    <row r="133" spans="1:49">
      <c r="A133" s="16">
        <v>12</v>
      </c>
      <c r="B133" s="16" t="s">
        <v>642</v>
      </c>
      <c r="C133" s="16">
        <v>6130</v>
      </c>
      <c r="D133" s="16">
        <v>13886</v>
      </c>
      <c r="E133" s="16">
        <v>909</v>
      </c>
      <c r="F133" s="16">
        <v>3881</v>
      </c>
      <c r="G133" s="16">
        <v>1616</v>
      </c>
      <c r="H133" s="16">
        <v>851</v>
      </c>
      <c r="I133" s="16">
        <v>4310</v>
      </c>
      <c r="J133" s="16">
        <v>2319</v>
      </c>
      <c r="K133" s="16">
        <v>380</v>
      </c>
      <c r="L133" s="16">
        <v>343</v>
      </c>
      <c r="M133" s="16">
        <v>422</v>
      </c>
      <c r="N133" s="16">
        <v>851</v>
      </c>
      <c r="O133" s="16">
        <v>321</v>
      </c>
      <c r="P133" s="16">
        <v>489</v>
      </c>
      <c r="Q133" s="16">
        <v>533</v>
      </c>
      <c r="R133" s="16">
        <v>1297</v>
      </c>
      <c r="S133" s="16">
        <v>701</v>
      </c>
      <c r="T133" s="16">
        <v>1760</v>
      </c>
      <c r="U133" s="16">
        <v>3935</v>
      </c>
      <c r="V133" s="16">
        <v>0.283378942820107</v>
      </c>
      <c r="W133" s="16">
        <v>1107</v>
      </c>
      <c r="X133" s="16">
        <v>876</v>
      </c>
      <c r="Y133" s="16">
        <v>2736</v>
      </c>
      <c r="Z133" s="16">
        <v>88</v>
      </c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</row>
    <row r="134" spans="1:49">
      <c r="A134" s="16">
        <v>13</v>
      </c>
      <c r="B134" s="16" t="s">
        <v>642</v>
      </c>
      <c r="C134" s="16">
        <v>4115</v>
      </c>
      <c r="D134" s="16">
        <v>8697</v>
      </c>
      <c r="E134" s="16">
        <v>503</v>
      </c>
      <c r="F134" s="16">
        <v>2529</v>
      </c>
      <c r="G134" s="16">
        <v>1099</v>
      </c>
      <c r="H134" s="16">
        <v>496</v>
      </c>
      <c r="I134" s="16">
        <v>2508</v>
      </c>
      <c r="J134" s="16">
        <v>1562</v>
      </c>
      <c r="K134" s="16">
        <v>203</v>
      </c>
      <c r="L134" s="16">
        <v>265</v>
      </c>
      <c r="M134" s="16">
        <v>271</v>
      </c>
      <c r="N134" s="16">
        <v>563</v>
      </c>
      <c r="O134" s="16">
        <v>189</v>
      </c>
      <c r="P134" s="16">
        <v>330</v>
      </c>
      <c r="Q134" s="16">
        <v>353</v>
      </c>
      <c r="R134" s="16">
        <v>879</v>
      </c>
      <c r="S134" s="16">
        <v>392</v>
      </c>
      <c r="T134" s="16">
        <v>999</v>
      </c>
      <c r="U134" s="16">
        <v>2661</v>
      </c>
      <c r="V134" s="16">
        <v>0.30596757502587102</v>
      </c>
      <c r="W134" s="16">
        <v>801</v>
      </c>
      <c r="X134" s="16">
        <v>521</v>
      </c>
      <c r="Y134" s="16">
        <v>1905</v>
      </c>
      <c r="Z134" s="16">
        <v>136</v>
      </c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</row>
    <row r="135" spans="1:49">
      <c r="A135" s="16">
        <v>14</v>
      </c>
      <c r="B135" s="16" t="s">
        <v>642</v>
      </c>
      <c r="C135" s="16">
        <v>3594</v>
      </c>
      <c r="D135" s="16">
        <v>7811</v>
      </c>
      <c r="E135" s="16">
        <v>518</v>
      </c>
      <c r="F135" s="16">
        <v>2025</v>
      </c>
      <c r="G135" s="16">
        <v>918</v>
      </c>
      <c r="H135" s="16">
        <v>546</v>
      </c>
      <c r="I135" s="16">
        <v>2542</v>
      </c>
      <c r="J135" s="16">
        <v>1262</v>
      </c>
      <c r="K135" s="16">
        <v>235</v>
      </c>
      <c r="L135" s="16">
        <v>243</v>
      </c>
      <c r="M135" s="16">
        <v>256</v>
      </c>
      <c r="N135" s="16">
        <v>419</v>
      </c>
      <c r="O135" s="16">
        <v>232</v>
      </c>
      <c r="P135" s="16">
        <v>325</v>
      </c>
      <c r="Q135" s="16">
        <v>273</v>
      </c>
      <c r="R135" s="16">
        <v>664</v>
      </c>
      <c r="S135" s="16">
        <v>467</v>
      </c>
      <c r="T135" s="16">
        <v>1064</v>
      </c>
      <c r="U135" s="16">
        <v>2180</v>
      </c>
      <c r="V135" s="16">
        <v>0.27909358596850598</v>
      </c>
      <c r="W135" s="16">
        <v>633</v>
      </c>
      <c r="X135" s="16">
        <v>485</v>
      </c>
      <c r="Y135" s="16">
        <v>1531</v>
      </c>
      <c r="Z135" s="16">
        <v>161</v>
      </c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</row>
    <row r="136" spans="1:49">
      <c r="A136" s="16">
        <v>15</v>
      </c>
      <c r="B136" s="16" t="s">
        <v>642</v>
      </c>
      <c r="C136" s="16">
        <v>6696</v>
      </c>
      <c r="D136" s="16">
        <v>14688</v>
      </c>
      <c r="E136" s="16">
        <v>967</v>
      </c>
      <c r="F136" s="16">
        <v>4496</v>
      </c>
      <c r="G136" s="16">
        <v>1698</v>
      </c>
      <c r="H136" s="16">
        <v>971</v>
      </c>
      <c r="I136" s="16">
        <v>4362</v>
      </c>
      <c r="J136" s="16">
        <v>2194</v>
      </c>
      <c r="K136" s="16">
        <v>372</v>
      </c>
      <c r="L136" s="16">
        <v>483</v>
      </c>
      <c r="M136" s="16">
        <v>483</v>
      </c>
      <c r="N136" s="16">
        <v>732</v>
      </c>
      <c r="O136" s="16">
        <v>351</v>
      </c>
      <c r="P136" s="16">
        <v>542</v>
      </c>
      <c r="Q136" s="16">
        <v>537</v>
      </c>
      <c r="R136" s="16">
        <v>1115</v>
      </c>
      <c r="S136" s="16">
        <v>723</v>
      </c>
      <c r="T136" s="16">
        <v>1938</v>
      </c>
      <c r="U136" s="16">
        <v>3892</v>
      </c>
      <c r="V136" s="16">
        <v>0.26497821350762502</v>
      </c>
      <c r="W136" s="16">
        <v>1240</v>
      </c>
      <c r="X136" s="16">
        <v>731</v>
      </c>
      <c r="Y136" s="16">
        <v>2813</v>
      </c>
      <c r="Z136" s="16">
        <v>340</v>
      </c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</row>
    <row r="137" spans="1:49">
      <c r="A137" s="16">
        <v>16</v>
      </c>
      <c r="B137" s="16" t="s">
        <v>642</v>
      </c>
      <c r="C137" s="16">
        <v>16460</v>
      </c>
      <c r="D137" s="16">
        <v>39672</v>
      </c>
      <c r="E137" s="16">
        <v>3197</v>
      </c>
      <c r="F137" s="16">
        <v>12248</v>
      </c>
      <c r="G137" s="16">
        <v>3359</v>
      </c>
      <c r="H137" s="16">
        <v>3102</v>
      </c>
      <c r="I137" s="16">
        <v>13146</v>
      </c>
      <c r="J137" s="16">
        <v>4620</v>
      </c>
      <c r="K137" s="16">
        <v>1181</v>
      </c>
      <c r="L137" s="16">
        <v>887</v>
      </c>
      <c r="M137" s="16">
        <v>889</v>
      </c>
      <c r="N137" s="16">
        <v>1583</v>
      </c>
      <c r="O137" s="16">
        <v>1183</v>
      </c>
      <c r="P137" s="16">
        <v>1117</v>
      </c>
      <c r="Q137" s="16">
        <v>1119</v>
      </c>
      <c r="R137" s="16">
        <v>2384</v>
      </c>
      <c r="S137" s="16">
        <v>2364</v>
      </c>
      <c r="T137" s="16">
        <v>6299</v>
      </c>
      <c r="U137" s="16">
        <v>7979</v>
      </c>
      <c r="V137" s="16">
        <v>0.20112943074673501</v>
      </c>
      <c r="W137" s="16">
        <v>2093</v>
      </c>
      <c r="X137" s="16">
        <v>1697</v>
      </c>
      <c r="Y137" s="16">
        <v>5559</v>
      </c>
      <c r="Z137" s="16">
        <v>311</v>
      </c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</row>
    <row r="138" spans="1:49">
      <c r="A138" s="16">
        <v>17</v>
      </c>
      <c r="B138" s="16" t="s">
        <v>642</v>
      </c>
      <c r="C138" s="16">
        <v>6067</v>
      </c>
      <c r="D138" s="16">
        <v>13445</v>
      </c>
      <c r="E138" s="16">
        <v>688</v>
      </c>
      <c r="F138" s="16">
        <v>3288</v>
      </c>
      <c r="G138" s="16">
        <v>2285</v>
      </c>
      <c r="H138" s="16">
        <v>669</v>
      </c>
      <c r="I138" s="16">
        <v>3720</v>
      </c>
      <c r="J138" s="16">
        <v>2795</v>
      </c>
      <c r="K138" s="16">
        <v>238</v>
      </c>
      <c r="L138" s="16">
        <v>535</v>
      </c>
      <c r="M138" s="16">
        <v>599</v>
      </c>
      <c r="N138" s="16">
        <v>1151</v>
      </c>
      <c r="O138" s="16">
        <v>239</v>
      </c>
      <c r="P138" s="16">
        <v>642</v>
      </c>
      <c r="Q138" s="16">
        <v>742</v>
      </c>
      <c r="R138" s="16">
        <v>1411</v>
      </c>
      <c r="S138" s="16">
        <v>477</v>
      </c>
      <c r="T138" s="16">
        <v>1357</v>
      </c>
      <c r="U138" s="16">
        <v>5080</v>
      </c>
      <c r="V138" s="16">
        <v>0.37783562662699899</v>
      </c>
      <c r="W138" s="16">
        <v>1127</v>
      </c>
      <c r="X138" s="16">
        <v>1295</v>
      </c>
      <c r="Y138" s="16">
        <v>3384</v>
      </c>
      <c r="Z138" s="16">
        <v>90</v>
      </c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</row>
    <row r="139" spans="1:49">
      <c r="A139" s="16">
        <v>18</v>
      </c>
      <c r="B139" s="16" t="s">
        <v>642</v>
      </c>
      <c r="C139" s="16">
        <v>3364</v>
      </c>
      <c r="D139" s="16">
        <v>9317</v>
      </c>
      <c r="E139" s="16">
        <v>1087</v>
      </c>
      <c r="F139" s="16">
        <v>2716</v>
      </c>
      <c r="G139" s="16">
        <v>718</v>
      </c>
      <c r="H139" s="16">
        <v>999</v>
      </c>
      <c r="I139" s="16">
        <v>2903</v>
      </c>
      <c r="J139" s="16">
        <v>894</v>
      </c>
      <c r="K139" s="16">
        <v>366</v>
      </c>
      <c r="L139" s="16">
        <v>196</v>
      </c>
      <c r="M139" s="16">
        <v>202</v>
      </c>
      <c r="N139" s="16">
        <v>320</v>
      </c>
      <c r="O139" s="16">
        <v>368</v>
      </c>
      <c r="P139" s="16">
        <v>217</v>
      </c>
      <c r="Q139" s="16">
        <v>210</v>
      </c>
      <c r="R139" s="16">
        <v>467</v>
      </c>
      <c r="S139" s="16">
        <v>734</v>
      </c>
      <c r="T139" s="16">
        <v>2086</v>
      </c>
      <c r="U139" s="16">
        <v>1612</v>
      </c>
      <c r="V139" s="16">
        <v>0.173017065579049</v>
      </c>
      <c r="W139" s="16">
        <v>397</v>
      </c>
      <c r="X139" s="16">
        <v>353</v>
      </c>
      <c r="Y139" s="16">
        <v>1102</v>
      </c>
      <c r="Z139" s="16">
        <v>74</v>
      </c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</row>
    <row r="140" spans="1:49">
      <c r="A140" s="16">
        <v>19</v>
      </c>
      <c r="B140" s="16" t="s">
        <v>642</v>
      </c>
      <c r="C140" s="16">
        <v>4085</v>
      </c>
      <c r="D140" s="16">
        <v>9060</v>
      </c>
      <c r="E140" s="16">
        <v>533</v>
      </c>
      <c r="F140" s="16">
        <v>2360</v>
      </c>
      <c r="G140" s="16">
        <v>1274</v>
      </c>
      <c r="H140" s="16">
        <v>497</v>
      </c>
      <c r="I140" s="16">
        <v>2667</v>
      </c>
      <c r="J140" s="16">
        <v>1729</v>
      </c>
      <c r="K140" s="16">
        <v>176</v>
      </c>
      <c r="L140" s="16">
        <v>284</v>
      </c>
      <c r="M140" s="16">
        <v>319</v>
      </c>
      <c r="N140" s="16">
        <v>671</v>
      </c>
      <c r="O140" s="16">
        <v>163</v>
      </c>
      <c r="P140" s="16">
        <v>328</v>
      </c>
      <c r="Q140" s="16">
        <v>422</v>
      </c>
      <c r="R140" s="16">
        <v>979</v>
      </c>
      <c r="S140" s="16">
        <v>339</v>
      </c>
      <c r="T140" s="16">
        <v>1030</v>
      </c>
      <c r="U140" s="16">
        <v>3003</v>
      </c>
      <c r="V140" s="16">
        <v>0.33145695364238398</v>
      </c>
      <c r="W140" s="16">
        <v>835</v>
      </c>
      <c r="X140" s="16">
        <v>648</v>
      </c>
      <c r="Y140" s="16">
        <v>2087</v>
      </c>
      <c r="Z140" s="16">
        <v>91</v>
      </c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</row>
    <row r="141" spans="1:49">
      <c r="A141" s="16">
        <v>20</v>
      </c>
      <c r="B141" s="16" t="s">
        <v>642</v>
      </c>
      <c r="C141" s="16">
        <v>1104</v>
      </c>
      <c r="D141" s="16">
        <v>2455</v>
      </c>
      <c r="E141" s="16">
        <v>92</v>
      </c>
      <c r="F141" s="16">
        <v>568</v>
      </c>
      <c r="G141" s="16">
        <v>481</v>
      </c>
      <c r="H141" s="16">
        <v>85</v>
      </c>
      <c r="I141" s="16">
        <v>642</v>
      </c>
      <c r="J141" s="16">
        <v>587</v>
      </c>
      <c r="K141" s="16">
        <v>20</v>
      </c>
      <c r="L141" s="16">
        <v>122</v>
      </c>
      <c r="M141" s="16">
        <v>133</v>
      </c>
      <c r="N141" s="16">
        <v>226</v>
      </c>
      <c r="O141" s="16">
        <v>16</v>
      </c>
      <c r="P141" s="16">
        <v>124</v>
      </c>
      <c r="Q141" s="16">
        <v>135</v>
      </c>
      <c r="R141" s="16">
        <v>328</v>
      </c>
      <c r="S141" s="16">
        <v>36</v>
      </c>
      <c r="T141" s="16">
        <v>177</v>
      </c>
      <c r="U141" s="16">
        <v>1068</v>
      </c>
      <c r="V141" s="16">
        <v>0.43503054989816697</v>
      </c>
      <c r="W141" s="16">
        <v>262</v>
      </c>
      <c r="X141" s="16">
        <v>205</v>
      </c>
      <c r="Y141" s="16">
        <v>727</v>
      </c>
      <c r="Z141" s="16">
        <v>20</v>
      </c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</row>
    <row r="142" spans="1:49">
      <c r="A142" s="16">
        <v>1</v>
      </c>
      <c r="B142" s="16" t="s">
        <v>643</v>
      </c>
      <c r="C142" s="16">
        <v>6647</v>
      </c>
      <c r="D142" s="16">
        <v>14445</v>
      </c>
      <c r="E142" s="16">
        <v>844</v>
      </c>
      <c r="F142" s="16">
        <v>4152</v>
      </c>
      <c r="G142" s="16">
        <v>1731</v>
      </c>
      <c r="H142" s="16">
        <v>893</v>
      </c>
      <c r="I142" s="16">
        <v>4398</v>
      </c>
      <c r="J142" s="16">
        <v>2427</v>
      </c>
      <c r="K142" s="16">
        <v>277</v>
      </c>
      <c r="L142" s="16">
        <v>459</v>
      </c>
      <c r="M142" s="16">
        <v>400</v>
      </c>
      <c r="N142" s="16">
        <v>872</v>
      </c>
      <c r="O142" s="16">
        <v>319</v>
      </c>
      <c r="P142" s="16">
        <v>571</v>
      </c>
      <c r="Q142" s="16">
        <v>493</v>
      </c>
      <c r="R142" s="16">
        <v>1363</v>
      </c>
      <c r="S142" s="16">
        <v>596</v>
      </c>
      <c r="T142" s="16">
        <v>1737</v>
      </c>
      <c r="U142" s="16">
        <v>4158</v>
      </c>
      <c r="V142" s="16">
        <v>0.28785046728972002</v>
      </c>
      <c r="W142" s="16">
        <v>1185</v>
      </c>
      <c r="X142" s="16">
        <v>908</v>
      </c>
      <c r="Y142" s="16">
        <v>2913</v>
      </c>
      <c r="Z142" s="16">
        <v>201</v>
      </c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</row>
    <row r="143" spans="1:49">
      <c r="A143" s="16">
        <v>2</v>
      </c>
      <c r="B143" s="16" t="s">
        <v>643</v>
      </c>
      <c r="C143" s="16">
        <v>3014</v>
      </c>
      <c r="D143" s="16">
        <v>6422</v>
      </c>
      <c r="E143" s="16">
        <v>404</v>
      </c>
      <c r="F143" s="16">
        <v>1979</v>
      </c>
      <c r="G143" s="16">
        <v>735</v>
      </c>
      <c r="H143" s="16">
        <v>394</v>
      </c>
      <c r="I143" s="16">
        <v>2009</v>
      </c>
      <c r="J143" s="16">
        <v>901</v>
      </c>
      <c r="K143" s="16">
        <v>149</v>
      </c>
      <c r="L143" s="16">
        <v>230</v>
      </c>
      <c r="M143" s="16">
        <v>199</v>
      </c>
      <c r="N143" s="16">
        <v>306</v>
      </c>
      <c r="O143" s="16">
        <v>150</v>
      </c>
      <c r="P143" s="16">
        <v>266</v>
      </c>
      <c r="Q143" s="16">
        <v>212</v>
      </c>
      <c r="R143" s="16">
        <v>423</v>
      </c>
      <c r="S143" s="16">
        <v>299</v>
      </c>
      <c r="T143" s="16">
        <v>798</v>
      </c>
      <c r="U143" s="16">
        <v>1636</v>
      </c>
      <c r="V143" s="16">
        <v>0.25474929928371198</v>
      </c>
      <c r="W143" s="16">
        <v>444</v>
      </c>
      <c r="X143" s="16">
        <v>326</v>
      </c>
      <c r="Y143" s="16">
        <v>1155</v>
      </c>
      <c r="Z143" s="16">
        <v>211</v>
      </c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</row>
    <row r="144" spans="1:49">
      <c r="A144" s="16">
        <v>3</v>
      </c>
      <c r="B144" s="16" t="s">
        <v>643</v>
      </c>
      <c r="C144" s="16">
        <v>4273</v>
      </c>
      <c r="D144" s="16">
        <v>8467</v>
      </c>
      <c r="E144" s="16">
        <v>476</v>
      </c>
      <c r="F144" s="16">
        <v>2465</v>
      </c>
      <c r="G144" s="16">
        <v>928</v>
      </c>
      <c r="H144" s="16">
        <v>446</v>
      </c>
      <c r="I144" s="16">
        <v>2773</v>
      </c>
      <c r="J144" s="16">
        <v>1379</v>
      </c>
      <c r="K144" s="16">
        <v>207</v>
      </c>
      <c r="L144" s="16">
        <v>284</v>
      </c>
      <c r="M144" s="16">
        <v>236</v>
      </c>
      <c r="N144" s="16">
        <v>408</v>
      </c>
      <c r="O144" s="16">
        <v>172</v>
      </c>
      <c r="P144" s="16">
        <v>358</v>
      </c>
      <c r="Q144" s="16">
        <v>304</v>
      </c>
      <c r="R144" s="16">
        <v>717</v>
      </c>
      <c r="S144" s="16">
        <v>379</v>
      </c>
      <c r="T144" s="16">
        <v>922</v>
      </c>
      <c r="U144" s="16">
        <v>2307</v>
      </c>
      <c r="V144" s="16">
        <v>0.27246958781150299</v>
      </c>
      <c r="W144" s="16">
        <v>811</v>
      </c>
      <c r="X144" s="16">
        <v>401</v>
      </c>
      <c r="Y144" s="16">
        <v>1705</v>
      </c>
      <c r="Z144" s="16">
        <v>220</v>
      </c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</row>
    <row r="145" spans="1:49">
      <c r="A145" s="16">
        <v>4</v>
      </c>
      <c r="B145" s="16" t="s">
        <v>643</v>
      </c>
      <c r="C145" s="16">
        <v>2401</v>
      </c>
      <c r="D145" s="16">
        <v>4927</v>
      </c>
      <c r="E145" s="16">
        <v>248</v>
      </c>
      <c r="F145" s="16">
        <v>1315</v>
      </c>
      <c r="G145" s="16">
        <v>735</v>
      </c>
      <c r="H145" s="16">
        <v>217</v>
      </c>
      <c r="I145" s="16">
        <v>1356</v>
      </c>
      <c r="J145" s="16">
        <v>1056</v>
      </c>
      <c r="K145" s="16">
        <v>89</v>
      </c>
      <c r="L145" s="16">
        <v>193</v>
      </c>
      <c r="M145" s="16">
        <v>207</v>
      </c>
      <c r="N145" s="16">
        <v>335</v>
      </c>
      <c r="O145" s="16">
        <v>76</v>
      </c>
      <c r="P145" s="16">
        <v>268</v>
      </c>
      <c r="Q145" s="16">
        <v>252</v>
      </c>
      <c r="R145" s="16">
        <v>536</v>
      </c>
      <c r="S145" s="16">
        <v>165</v>
      </c>
      <c r="T145" s="16">
        <v>465</v>
      </c>
      <c r="U145" s="16">
        <v>1791</v>
      </c>
      <c r="V145" s="16">
        <v>0.36350720519585999</v>
      </c>
      <c r="W145" s="16">
        <v>563</v>
      </c>
      <c r="X145" s="16">
        <v>354</v>
      </c>
      <c r="Y145" s="16">
        <v>1274</v>
      </c>
      <c r="Z145" s="16">
        <v>112</v>
      </c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</row>
    <row r="146" spans="1:49">
      <c r="A146" s="16">
        <v>5</v>
      </c>
      <c r="B146" s="16" t="s">
        <v>643</v>
      </c>
      <c r="C146" s="16">
        <v>3612</v>
      </c>
      <c r="D146" s="16">
        <v>7740</v>
      </c>
      <c r="E146" s="16">
        <v>431</v>
      </c>
      <c r="F146" s="16">
        <v>2176</v>
      </c>
      <c r="G146" s="16">
        <v>1093</v>
      </c>
      <c r="H146" s="16">
        <v>427</v>
      </c>
      <c r="I146" s="16">
        <v>2224</v>
      </c>
      <c r="J146" s="16">
        <v>1389</v>
      </c>
      <c r="K146" s="16">
        <v>173</v>
      </c>
      <c r="L146" s="16">
        <v>322</v>
      </c>
      <c r="M146" s="16">
        <v>286</v>
      </c>
      <c r="N146" s="16">
        <v>485</v>
      </c>
      <c r="O146" s="16">
        <v>164</v>
      </c>
      <c r="P146" s="16">
        <v>363</v>
      </c>
      <c r="Q146" s="16">
        <v>350</v>
      </c>
      <c r="R146" s="16">
        <v>676</v>
      </c>
      <c r="S146" s="16">
        <v>337</v>
      </c>
      <c r="T146" s="16">
        <v>858</v>
      </c>
      <c r="U146" s="16">
        <v>2482</v>
      </c>
      <c r="V146" s="16">
        <v>0.320671834625323</v>
      </c>
      <c r="W146" s="16">
        <v>714</v>
      </c>
      <c r="X146" s="16">
        <v>494</v>
      </c>
      <c r="Y146" s="16">
        <v>1755</v>
      </c>
      <c r="Z146" s="16">
        <v>253</v>
      </c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</row>
    <row r="147" spans="1:49">
      <c r="A147" s="16">
        <v>6</v>
      </c>
      <c r="B147" s="16" t="s">
        <v>643</v>
      </c>
      <c r="C147" s="16">
        <v>4843</v>
      </c>
      <c r="D147" s="16">
        <v>11259</v>
      </c>
      <c r="E147" s="16">
        <v>880</v>
      </c>
      <c r="F147" s="16">
        <v>2944</v>
      </c>
      <c r="G147" s="16">
        <v>1329</v>
      </c>
      <c r="H147" s="16">
        <v>843</v>
      </c>
      <c r="I147" s="16">
        <v>3315</v>
      </c>
      <c r="J147" s="16">
        <v>1948</v>
      </c>
      <c r="K147" s="16">
        <v>316</v>
      </c>
      <c r="L147" s="16">
        <v>313</v>
      </c>
      <c r="M147" s="16">
        <v>314</v>
      </c>
      <c r="N147" s="16">
        <v>702</v>
      </c>
      <c r="O147" s="16">
        <v>296</v>
      </c>
      <c r="P147" s="16">
        <v>408</v>
      </c>
      <c r="Q147" s="16">
        <v>401</v>
      </c>
      <c r="R147" s="16">
        <v>1139</v>
      </c>
      <c r="S147" s="16">
        <v>612</v>
      </c>
      <c r="T147" s="16">
        <v>1723</v>
      </c>
      <c r="U147" s="16">
        <v>3277</v>
      </c>
      <c r="V147" s="16">
        <v>0.29105604405364599</v>
      </c>
      <c r="W147" s="16">
        <v>970</v>
      </c>
      <c r="X147" s="16">
        <v>754</v>
      </c>
      <c r="Y147" s="16">
        <v>2301</v>
      </c>
      <c r="Z147" s="16">
        <v>89</v>
      </c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</row>
    <row r="148" spans="1:49">
      <c r="A148" s="16">
        <v>7</v>
      </c>
      <c r="B148" s="16" t="s">
        <v>643</v>
      </c>
      <c r="C148" s="16">
        <v>2877</v>
      </c>
      <c r="D148" s="16">
        <v>6352</v>
      </c>
      <c r="E148" s="16">
        <v>446</v>
      </c>
      <c r="F148" s="16">
        <v>1742</v>
      </c>
      <c r="G148" s="16">
        <v>658</v>
      </c>
      <c r="H148" s="16">
        <v>469</v>
      </c>
      <c r="I148" s="16">
        <v>2018</v>
      </c>
      <c r="J148" s="16">
        <v>1019</v>
      </c>
      <c r="K148" s="16">
        <v>179</v>
      </c>
      <c r="L148" s="16">
        <v>189</v>
      </c>
      <c r="M148" s="16">
        <v>157</v>
      </c>
      <c r="N148" s="16">
        <v>312</v>
      </c>
      <c r="O148" s="16">
        <v>206</v>
      </c>
      <c r="P148" s="16">
        <v>249</v>
      </c>
      <c r="Q148" s="16">
        <v>222</v>
      </c>
      <c r="R148" s="16">
        <v>548</v>
      </c>
      <c r="S148" s="16">
        <v>385</v>
      </c>
      <c r="T148" s="16">
        <v>915</v>
      </c>
      <c r="U148" s="16">
        <v>1677</v>
      </c>
      <c r="V148" s="16">
        <v>0.264011335012594</v>
      </c>
      <c r="W148" s="16">
        <v>520</v>
      </c>
      <c r="X148" s="16">
        <v>330</v>
      </c>
      <c r="Y148" s="16">
        <v>1201</v>
      </c>
      <c r="Z148" s="16">
        <v>85</v>
      </c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</row>
    <row r="149" spans="1:49">
      <c r="A149" s="16">
        <v>8</v>
      </c>
      <c r="B149" s="16" t="s">
        <v>643</v>
      </c>
      <c r="C149" s="16">
        <v>9152</v>
      </c>
      <c r="D149" s="16">
        <v>20998</v>
      </c>
      <c r="E149" s="16">
        <v>1479</v>
      </c>
      <c r="F149" s="16">
        <v>5742</v>
      </c>
      <c r="G149" s="16">
        <v>2228</v>
      </c>
      <c r="H149" s="16">
        <v>1428</v>
      </c>
      <c r="I149" s="16">
        <v>6942</v>
      </c>
      <c r="J149" s="16">
        <v>3179</v>
      </c>
      <c r="K149" s="16">
        <v>534</v>
      </c>
      <c r="L149" s="16">
        <v>603</v>
      </c>
      <c r="M149" s="16">
        <v>572</v>
      </c>
      <c r="N149" s="16">
        <v>1053</v>
      </c>
      <c r="O149" s="16">
        <v>485</v>
      </c>
      <c r="P149" s="16">
        <v>774</v>
      </c>
      <c r="Q149" s="16">
        <v>717</v>
      </c>
      <c r="R149" s="16">
        <v>1688</v>
      </c>
      <c r="S149" s="16">
        <v>1019</v>
      </c>
      <c r="T149" s="16">
        <v>2907</v>
      </c>
      <c r="U149" s="16">
        <v>5407</v>
      </c>
      <c r="V149" s="16">
        <v>0.25750071435374799</v>
      </c>
      <c r="W149" s="16">
        <v>1513</v>
      </c>
      <c r="X149" s="16">
        <v>1151</v>
      </c>
      <c r="Y149" s="16">
        <v>3799</v>
      </c>
      <c r="Z149" s="16">
        <v>158</v>
      </c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</row>
    <row r="150" spans="1:49">
      <c r="A150" s="16">
        <v>9</v>
      </c>
      <c r="B150" s="16" t="s">
        <v>643</v>
      </c>
      <c r="C150" s="16">
        <v>4109</v>
      </c>
      <c r="D150" s="16">
        <v>8514</v>
      </c>
      <c r="E150" s="16">
        <v>349</v>
      </c>
      <c r="F150" s="16">
        <v>1838</v>
      </c>
      <c r="G150" s="16">
        <v>1571</v>
      </c>
      <c r="H150" s="16">
        <v>334</v>
      </c>
      <c r="I150" s="16">
        <v>2205</v>
      </c>
      <c r="J150" s="16">
        <v>2217</v>
      </c>
      <c r="K150" s="16">
        <v>92</v>
      </c>
      <c r="L150" s="16">
        <v>319</v>
      </c>
      <c r="M150" s="16">
        <v>352</v>
      </c>
      <c r="N150" s="16">
        <v>900</v>
      </c>
      <c r="O150" s="16">
        <v>118</v>
      </c>
      <c r="P150" s="16">
        <v>421</v>
      </c>
      <c r="Q150" s="16">
        <v>488</v>
      </c>
      <c r="R150" s="16">
        <v>1308</v>
      </c>
      <c r="S150" s="16">
        <v>210</v>
      </c>
      <c r="T150" s="16">
        <v>683</v>
      </c>
      <c r="U150" s="16">
        <v>3788</v>
      </c>
      <c r="V150" s="16">
        <v>0.44491425886774699</v>
      </c>
      <c r="W150" s="16">
        <v>1061</v>
      </c>
      <c r="X150" s="16">
        <v>896</v>
      </c>
      <c r="Y150" s="16">
        <v>2607</v>
      </c>
      <c r="Z150" s="16">
        <v>73</v>
      </c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</row>
    <row r="151" spans="1:49">
      <c r="A151" s="16">
        <v>10</v>
      </c>
      <c r="B151" s="16" t="s">
        <v>643</v>
      </c>
      <c r="C151" s="16">
        <v>3288</v>
      </c>
      <c r="D151" s="16">
        <v>8236</v>
      </c>
      <c r="E151" s="16">
        <v>482</v>
      </c>
      <c r="F151" s="16">
        <v>2620</v>
      </c>
      <c r="G151" s="16">
        <v>735</v>
      </c>
      <c r="H151" s="16">
        <v>469</v>
      </c>
      <c r="I151" s="16">
        <v>3116</v>
      </c>
      <c r="J151" s="16">
        <v>814</v>
      </c>
      <c r="K151" s="16">
        <v>129</v>
      </c>
      <c r="L151" s="16">
        <v>317</v>
      </c>
      <c r="M151" s="16">
        <v>191</v>
      </c>
      <c r="N151" s="16">
        <v>227</v>
      </c>
      <c r="O151" s="16">
        <v>129</v>
      </c>
      <c r="P151" s="16">
        <v>296</v>
      </c>
      <c r="Q151" s="16">
        <v>193</v>
      </c>
      <c r="R151" s="16">
        <v>325</v>
      </c>
      <c r="S151" s="16">
        <v>258</v>
      </c>
      <c r="T151" s="16">
        <v>951</v>
      </c>
      <c r="U151" s="16">
        <v>1549</v>
      </c>
      <c r="V151" s="16">
        <v>0.188076736279747</v>
      </c>
      <c r="W151" s="16">
        <v>336</v>
      </c>
      <c r="X151" s="16">
        <v>361</v>
      </c>
      <c r="Y151" s="16">
        <v>1081</v>
      </c>
      <c r="Z151" s="16">
        <v>76</v>
      </c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</row>
    <row r="152" spans="1:49">
      <c r="A152" s="16">
        <v>11</v>
      </c>
      <c r="B152" s="16" t="s">
        <v>643</v>
      </c>
      <c r="C152" s="16">
        <v>8240</v>
      </c>
      <c r="D152" s="16">
        <v>17624</v>
      </c>
      <c r="E152" s="16">
        <v>1243</v>
      </c>
      <c r="F152" s="16">
        <v>4873</v>
      </c>
      <c r="G152" s="16">
        <v>1743</v>
      </c>
      <c r="H152" s="16">
        <v>1136</v>
      </c>
      <c r="I152" s="16">
        <v>6011</v>
      </c>
      <c r="J152" s="16">
        <v>2618</v>
      </c>
      <c r="K152" s="16">
        <v>476</v>
      </c>
      <c r="L152" s="16">
        <v>476</v>
      </c>
      <c r="M152" s="16">
        <v>429</v>
      </c>
      <c r="N152" s="16">
        <v>838</v>
      </c>
      <c r="O152" s="16">
        <v>402</v>
      </c>
      <c r="P152" s="16">
        <v>623</v>
      </c>
      <c r="Q152" s="16">
        <v>561</v>
      </c>
      <c r="R152" s="16">
        <v>1434</v>
      </c>
      <c r="S152" s="16">
        <v>878</v>
      </c>
      <c r="T152" s="16">
        <v>2379</v>
      </c>
      <c r="U152" s="16">
        <v>4361</v>
      </c>
      <c r="V152" s="16">
        <v>0.24744666364049001</v>
      </c>
      <c r="W152" s="16">
        <v>1351</v>
      </c>
      <c r="X152" s="16">
        <v>888</v>
      </c>
      <c r="Y152" s="16">
        <v>3116</v>
      </c>
      <c r="Z152" s="16">
        <v>189</v>
      </c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</row>
    <row r="153" spans="1:49">
      <c r="A153" s="16">
        <v>12</v>
      </c>
      <c r="B153" s="16" t="s">
        <v>643</v>
      </c>
      <c r="C153" s="16">
        <v>6080</v>
      </c>
      <c r="D153" s="16">
        <v>13778</v>
      </c>
      <c r="E153" s="16">
        <v>897</v>
      </c>
      <c r="F153" s="16">
        <v>3849</v>
      </c>
      <c r="G153" s="16">
        <v>1628</v>
      </c>
      <c r="H153" s="16">
        <v>817</v>
      </c>
      <c r="I153" s="16">
        <v>4282</v>
      </c>
      <c r="J153" s="16">
        <v>2305</v>
      </c>
      <c r="K153" s="16">
        <v>338</v>
      </c>
      <c r="L153" s="16">
        <v>406</v>
      </c>
      <c r="M153" s="16">
        <v>395</v>
      </c>
      <c r="N153" s="16">
        <v>827</v>
      </c>
      <c r="O153" s="16">
        <v>293</v>
      </c>
      <c r="P153" s="16">
        <v>528</v>
      </c>
      <c r="Q153" s="16">
        <v>514</v>
      </c>
      <c r="R153" s="16">
        <v>1263</v>
      </c>
      <c r="S153" s="16">
        <v>631</v>
      </c>
      <c r="T153" s="16">
        <v>1714</v>
      </c>
      <c r="U153" s="16">
        <v>3933</v>
      </c>
      <c r="V153" s="16">
        <v>0.28545507330526898</v>
      </c>
      <c r="W153" s="16">
        <v>1080</v>
      </c>
      <c r="X153" s="16">
        <v>875</v>
      </c>
      <c r="Y153" s="16">
        <v>2735</v>
      </c>
      <c r="Z153" s="16">
        <v>96</v>
      </c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</row>
    <row r="154" spans="1:49">
      <c r="A154" s="16">
        <v>13</v>
      </c>
      <c r="B154" s="16" t="s">
        <v>643</v>
      </c>
      <c r="C154" s="16">
        <v>4123</v>
      </c>
      <c r="D154" s="16">
        <v>8712</v>
      </c>
      <c r="E154" s="16">
        <v>499</v>
      </c>
      <c r="F154" s="16">
        <v>2537</v>
      </c>
      <c r="G154" s="16">
        <v>1084</v>
      </c>
      <c r="H154" s="16">
        <v>480</v>
      </c>
      <c r="I154" s="16">
        <v>2535</v>
      </c>
      <c r="J154" s="16">
        <v>1577</v>
      </c>
      <c r="K154" s="16">
        <v>199</v>
      </c>
      <c r="L154" s="16">
        <v>286</v>
      </c>
      <c r="M154" s="16">
        <v>275</v>
      </c>
      <c r="N154" s="16">
        <v>523</v>
      </c>
      <c r="O154" s="16">
        <v>191</v>
      </c>
      <c r="P154" s="16">
        <v>354</v>
      </c>
      <c r="Q154" s="16">
        <v>357</v>
      </c>
      <c r="R154" s="16">
        <v>866</v>
      </c>
      <c r="S154" s="16">
        <v>390</v>
      </c>
      <c r="T154" s="16">
        <v>979</v>
      </c>
      <c r="U154" s="16">
        <v>2661</v>
      </c>
      <c r="V154" s="16">
        <v>0.30544077134986197</v>
      </c>
      <c r="W154" s="16">
        <v>792</v>
      </c>
      <c r="X154" s="16">
        <v>519</v>
      </c>
      <c r="Y154" s="16">
        <v>1902</v>
      </c>
      <c r="Z154" s="16">
        <v>134</v>
      </c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</row>
    <row r="155" spans="1:49">
      <c r="A155" s="16">
        <v>14</v>
      </c>
      <c r="B155" s="16" t="s">
        <v>643</v>
      </c>
      <c r="C155" s="16">
        <v>3592</v>
      </c>
      <c r="D155" s="16">
        <v>7851</v>
      </c>
      <c r="E155" s="16">
        <v>520</v>
      </c>
      <c r="F155" s="16">
        <v>2054</v>
      </c>
      <c r="G155" s="16">
        <v>901</v>
      </c>
      <c r="H155" s="16">
        <v>555</v>
      </c>
      <c r="I155" s="16">
        <v>2572</v>
      </c>
      <c r="J155" s="16">
        <v>1249</v>
      </c>
      <c r="K155" s="16">
        <v>249</v>
      </c>
      <c r="L155" s="16">
        <v>276</v>
      </c>
      <c r="M155" s="16">
        <v>224</v>
      </c>
      <c r="N155" s="16">
        <v>401</v>
      </c>
      <c r="O155" s="16">
        <v>246</v>
      </c>
      <c r="P155" s="16">
        <v>358</v>
      </c>
      <c r="Q155" s="16">
        <v>264</v>
      </c>
      <c r="R155" s="16">
        <v>627</v>
      </c>
      <c r="S155" s="16">
        <v>495</v>
      </c>
      <c r="T155" s="16">
        <v>1075</v>
      </c>
      <c r="U155" s="16">
        <v>2150</v>
      </c>
      <c r="V155" s="16">
        <v>0.273850464908929</v>
      </c>
      <c r="W155" s="16">
        <v>623</v>
      </c>
      <c r="X155" s="16">
        <v>464</v>
      </c>
      <c r="Y155" s="16">
        <v>1513</v>
      </c>
      <c r="Z155" s="16">
        <v>168</v>
      </c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</row>
    <row r="156" spans="1:49">
      <c r="A156" s="16">
        <v>15</v>
      </c>
      <c r="B156" s="16" t="s">
        <v>643</v>
      </c>
      <c r="C156" s="16">
        <v>6675</v>
      </c>
      <c r="D156" s="16">
        <v>14783</v>
      </c>
      <c r="E156" s="16">
        <v>1003</v>
      </c>
      <c r="F156" s="16">
        <v>4534</v>
      </c>
      <c r="G156" s="16">
        <v>1676</v>
      </c>
      <c r="H156" s="16">
        <v>976</v>
      </c>
      <c r="I156" s="16">
        <v>4461</v>
      </c>
      <c r="J156" s="16">
        <v>2133</v>
      </c>
      <c r="K156" s="16">
        <v>404</v>
      </c>
      <c r="L156" s="16">
        <v>532</v>
      </c>
      <c r="M156" s="16">
        <v>426</v>
      </c>
      <c r="N156" s="16">
        <v>718</v>
      </c>
      <c r="O156" s="16">
        <v>369</v>
      </c>
      <c r="P156" s="16">
        <v>603</v>
      </c>
      <c r="Q156" s="16">
        <v>488</v>
      </c>
      <c r="R156" s="16">
        <v>1042</v>
      </c>
      <c r="S156" s="16">
        <v>773</v>
      </c>
      <c r="T156" s="16">
        <v>1979</v>
      </c>
      <c r="U156" s="16">
        <v>3809</v>
      </c>
      <c r="V156" s="16">
        <v>0.25766082662517797</v>
      </c>
      <c r="W156" s="16">
        <v>1201</v>
      </c>
      <c r="X156" s="16">
        <v>703</v>
      </c>
      <c r="Y156" s="16">
        <v>2762</v>
      </c>
      <c r="Z156" s="16">
        <v>353</v>
      </c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</row>
    <row r="157" spans="1:49">
      <c r="A157" s="16">
        <v>16</v>
      </c>
      <c r="B157" s="16" t="s">
        <v>643</v>
      </c>
      <c r="C157" s="16">
        <v>16385</v>
      </c>
      <c r="D157" s="16">
        <v>40035</v>
      </c>
      <c r="E157" s="16">
        <v>3301</v>
      </c>
      <c r="F157" s="16">
        <v>12427</v>
      </c>
      <c r="G157" s="16">
        <v>3298</v>
      </c>
      <c r="H157" s="16">
        <v>3242</v>
      </c>
      <c r="I157" s="16">
        <v>13277</v>
      </c>
      <c r="J157" s="16">
        <v>4490</v>
      </c>
      <c r="K157" s="16">
        <v>1224</v>
      </c>
      <c r="L157" s="16">
        <v>965</v>
      </c>
      <c r="M157" s="16">
        <v>822</v>
      </c>
      <c r="N157" s="16">
        <v>1511</v>
      </c>
      <c r="O157" s="16">
        <v>1274</v>
      </c>
      <c r="P157" s="16">
        <v>1156</v>
      </c>
      <c r="Q157" s="16">
        <v>1089</v>
      </c>
      <c r="R157" s="16">
        <v>2245</v>
      </c>
      <c r="S157" s="16">
        <v>2498</v>
      </c>
      <c r="T157" s="16">
        <v>6543</v>
      </c>
      <c r="U157" s="16">
        <v>7788</v>
      </c>
      <c r="V157" s="16">
        <v>0.19452424371112401</v>
      </c>
      <c r="W157" s="16">
        <v>1980</v>
      </c>
      <c r="X157" s="16">
        <v>1637</v>
      </c>
      <c r="Y157" s="16">
        <v>5429</v>
      </c>
      <c r="Z157" s="16">
        <v>283</v>
      </c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</row>
    <row r="158" spans="1:49">
      <c r="A158" s="16">
        <v>17</v>
      </c>
      <c r="B158" s="16" t="s">
        <v>643</v>
      </c>
      <c r="C158" s="16">
        <v>5958</v>
      </c>
      <c r="D158" s="16">
        <v>13359</v>
      </c>
      <c r="E158" s="16">
        <v>692</v>
      </c>
      <c r="F158" s="16">
        <v>3248</v>
      </c>
      <c r="G158" s="16">
        <v>2275</v>
      </c>
      <c r="H158" s="16">
        <v>657</v>
      </c>
      <c r="I158" s="16">
        <v>3759</v>
      </c>
      <c r="J158" s="16">
        <v>2728</v>
      </c>
      <c r="K158" s="16">
        <v>243</v>
      </c>
      <c r="L158" s="16">
        <v>599</v>
      </c>
      <c r="M158" s="16">
        <v>578</v>
      </c>
      <c r="N158" s="16">
        <v>1098</v>
      </c>
      <c r="O158" s="16">
        <v>235</v>
      </c>
      <c r="P158" s="16">
        <v>696</v>
      </c>
      <c r="Q158" s="16">
        <v>728</v>
      </c>
      <c r="R158" s="16">
        <v>1304</v>
      </c>
      <c r="S158" s="16">
        <v>478</v>
      </c>
      <c r="T158" s="16">
        <v>1349</v>
      </c>
      <c r="U158" s="16">
        <v>5003</v>
      </c>
      <c r="V158" s="16">
        <v>0.37450407964667998</v>
      </c>
      <c r="W158" s="16">
        <v>1080</v>
      </c>
      <c r="X158" s="16">
        <v>1267</v>
      </c>
      <c r="Y158" s="16">
        <v>3331</v>
      </c>
      <c r="Z158" s="16">
        <v>76</v>
      </c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</row>
    <row r="159" spans="1:49">
      <c r="A159" s="16">
        <v>18</v>
      </c>
      <c r="B159" s="16" t="s">
        <v>643</v>
      </c>
      <c r="C159" s="16">
        <v>3292</v>
      </c>
      <c r="D159" s="16">
        <v>9126</v>
      </c>
      <c r="E159" s="16">
        <v>1084</v>
      </c>
      <c r="F159" s="16">
        <v>2647</v>
      </c>
      <c r="G159" s="16">
        <v>705</v>
      </c>
      <c r="H159" s="16">
        <v>974</v>
      </c>
      <c r="I159" s="16">
        <v>2844</v>
      </c>
      <c r="J159" s="16">
        <v>872</v>
      </c>
      <c r="K159" s="16">
        <v>388</v>
      </c>
      <c r="L159" s="16">
        <v>219</v>
      </c>
      <c r="M159" s="16">
        <v>187</v>
      </c>
      <c r="N159" s="16">
        <v>299</v>
      </c>
      <c r="O159" s="16">
        <v>368</v>
      </c>
      <c r="P159" s="16">
        <v>238</v>
      </c>
      <c r="Q159" s="16">
        <v>200</v>
      </c>
      <c r="R159" s="16">
        <v>434</v>
      </c>
      <c r="S159" s="16">
        <v>756</v>
      </c>
      <c r="T159" s="16">
        <v>2058</v>
      </c>
      <c r="U159" s="16">
        <v>1577</v>
      </c>
      <c r="V159" s="16">
        <v>0.172802980495288</v>
      </c>
      <c r="W159" s="16">
        <v>367</v>
      </c>
      <c r="X159" s="16">
        <v>344</v>
      </c>
      <c r="Y159" s="16">
        <v>1081</v>
      </c>
      <c r="Z159" s="16">
        <v>74</v>
      </c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</row>
    <row r="160" spans="1:49">
      <c r="A160" s="16">
        <v>19</v>
      </c>
      <c r="B160" s="16" t="s">
        <v>643</v>
      </c>
      <c r="C160" s="16">
        <v>4087</v>
      </c>
      <c r="D160" s="16">
        <v>9134</v>
      </c>
      <c r="E160" s="16">
        <v>557</v>
      </c>
      <c r="F160" s="16">
        <v>2368</v>
      </c>
      <c r="G160" s="16">
        <v>1276</v>
      </c>
      <c r="H160" s="16">
        <v>517</v>
      </c>
      <c r="I160" s="16">
        <v>2668</v>
      </c>
      <c r="J160" s="16">
        <v>1748</v>
      </c>
      <c r="K160" s="16">
        <v>187</v>
      </c>
      <c r="L160" s="16">
        <v>313</v>
      </c>
      <c r="M160" s="16">
        <v>311</v>
      </c>
      <c r="N160" s="16">
        <v>652</v>
      </c>
      <c r="O160" s="16">
        <v>169</v>
      </c>
      <c r="P160" s="16">
        <v>383</v>
      </c>
      <c r="Q160" s="16">
        <v>404</v>
      </c>
      <c r="R160" s="16">
        <v>961</v>
      </c>
      <c r="S160" s="16">
        <v>356</v>
      </c>
      <c r="T160" s="16">
        <v>1074</v>
      </c>
      <c r="U160" s="16">
        <v>3024</v>
      </c>
      <c r="V160" s="16">
        <v>0.33107072476461602</v>
      </c>
      <c r="W160" s="16">
        <v>840</v>
      </c>
      <c r="X160" s="16">
        <v>650</v>
      </c>
      <c r="Y160" s="16">
        <v>2103</v>
      </c>
      <c r="Z160" s="16">
        <v>93</v>
      </c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</row>
    <row r="161" spans="1:49">
      <c r="A161" s="16">
        <v>20</v>
      </c>
      <c r="B161" s="16" t="s">
        <v>643</v>
      </c>
      <c r="C161" s="16">
        <v>1110</v>
      </c>
      <c r="D161" s="16">
        <v>2518</v>
      </c>
      <c r="E161" s="16">
        <v>98</v>
      </c>
      <c r="F161" s="16">
        <v>591</v>
      </c>
      <c r="G161" s="16">
        <v>483</v>
      </c>
      <c r="H161" s="16">
        <v>91</v>
      </c>
      <c r="I161" s="16">
        <v>661</v>
      </c>
      <c r="J161" s="16">
        <v>594</v>
      </c>
      <c r="K161" s="16">
        <v>28</v>
      </c>
      <c r="L161" s="16">
        <v>141</v>
      </c>
      <c r="M161" s="16">
        <v>120</v>
      </c>
      <c r="N161" s="16">
        <v>222</v>
      </c>
      <c r="O161" s="16">
        <v>21</v>
      </c>
      <c r="P161" s="16">
        <v>138</v>
      </c>
      <c r="Q161" s="16">
        <v>130</v>
      </c>
      <c r="R161" s="16">
        <v>326</v>
      </c>
      <c r="S161" s="16">
        <v>49</v>
      </c>
      <c r="T161" s="16">
        <v>189</v>
      </c>
      <c r="U161" s="16">
        <v>1077</v>
      </c>
      <c r="V161" s="16">
        <v>0.427720413026211</v>
      </c>
      <c r="W161" s="16">
        <v>266</v>
      </c>
      <c r="X161" s="16">
        <v>202</v>
      </c>
      <c r="Y161" s="16">
        <v>733</v>
      </c>
      <c r="Z161" s="16">
        <v>22</v>
      </c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</row>
    <row r="162" spans="1:49">
      <c r="A162" s="92">
        <v>1</v>
      </c>
      <c r="B162" s="93" t="s">
        <v>644</v>
      </c>
      <c r="C162" s="93">
        <v>6618</v>
      </c>
      <c r="D162" s="93">
        <v>14543</v>
      </c>
      <c r="E162" s="93">
        <v>881</v>
      </c>
      <c r="F162" s="93">
        <v>4156</v>
      </c>
      <c r="G162" s="93">
        <v>1718</v>
      </c>
      <c r="H162" s="93">
        <v>937</v>
      </c>
      <c r="I162" s="93">
        <v>4431</v>
      </c>
      <c r="J162" s="93">
        <v>2420</v>
      </c>
      <c r="K162" s="93"/>
      <c r="L162" s="93"/>
      <c r="M162" s="93"/>
      <c r="N162" s="93"/>
      <c r="O162" s="93"/>
      <c r="P162" s="93"/>
      <c r="Q162" s="93"/>
      <c r="R162" s="93"/>
      <c r="S162" s="93"/>
      <c r="T162" s="93">
        <v>1818</v>
      </c>
      <c r="U162" s="93">
        <v>4138</v>
      </c>
      <c r="V162" s="93">
        <v>0.28453551536821797</v>
      </c>
      <c r="W162" s="93">
        <v>1177</v>
      </c>
      <c r="X162" s="93">
        <v>900</v>
      </c>
      <c r="Y162" s="93">
        <v>2891</v>
      </c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</row>
    <row r="163" spans="1:49">
      <c r="A163" s="92">
        <v>2</v>
      </c>
      <c r="B163" s="93" t="s">
        <v>644</v>
      </c>
      <c r="C163" s="93">
        <v>2964</v>
      </c>
      <c r="D163" s="93">
        <v>6412</v>
      </c>
      <c r="E163" s="93">
        <v>419</v>
      </c>
      <c r="F163" s="93">
        <v>1973</v>
      </c>
      <c r="G163" s="93">
        <v>729</v>
      </c>
      <c r="H163" s="93">
        <v>409</v>
      </c>
      <c r="I163" s="93">
        <v>2009</v>
      </c>
      <c r="J163" s="93">
        <v>873</v>
      </c>
      <c r="K163" s="93"/>
      <c r="L163" s="93"/>
      <c r="M163" s="93"/>
      <c r="N163" s="93"/>
      <c r="O163" s="93"/>
      <c r="P163" s="93"/>
      <c r="Q163" s="93"/>
      <c r="R163" s="93"/>
      <c r="S163" s="93"/>
      <c r="T163" s="93">
        <v>828</v>
      </c>
      <c r="U163" s="93">
        <v>1602</v>
      </c>
      <c r="V163" s="93">
        <v>0.24984404242046199</v>
      </c>
      <c r="W163" s="93">
        <v>421</v>
      </c>
      <c r="X163" s="93">
        <v>323</v>
      </c>
      <c r="Y163" s="93">
        <v>1133</v>
      </c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  <c r="AW163" s="93"/>
    </row>
    <row r="164" spans="1:49">
      <c r="A164" s="92">
        <v>3</v>
      </c>
      <c r="B164" s="93" t="s">
        <v>644</v>
      </c>
      <c r="C164" s="93">
        <v>4275</v>
      </c>
      <c r="D164" s="93">
        <v>8533</v>
      </c>
      <c r="E164" s="93">
        <v>474</v>
      </c>
      <c r="F164" s="93">
        <v>2492</v>
      </c>
      <c r="G164" s="93">
        <v>928</v>
      </c>
      <c r="H164" s="93">
        <v>460</v>
      </c>
      <c r="I164" s="93">
        <v>2842</v>
      </c>
      <c r="J164" s="93">
        <v>1337</v>
      </c>
      <c r="K164" s="93"/>
      <c r="L164" s="93"/>
      <c r="M164" s="93"/>
      <c r="N164" s="93"/>
      <c r="O164" s="93"/>
      <c r="P164" s="93"/>
      <c r="Q164" s="93"/>
      <c r="R164" s="93"/>
      <c r="S164" s="93"/>
      <c r="T164" s="93">
        <v>934</v>
      </c>
      <c r="U164" s="93">
        <v>2265</v>
      </c>
      <c r="V164" s="93">
        <v>0.26544005625219702</v>
      </c>
      <c r="W164" s="93">
        <v>772</v>
      </c>
      <c r="X164" s="93">
        <v>390</v>
      </c>
      <c r="Y164" s="93">
        <v>1676</v>
      </c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/>
      <c r="AV164" s="93"/>
      <c r="AW164" s="93"/>
    </row>
    <row r="165" spans="1:49">
      <c r="A165" s="92">
        <v>4</v>
      </c>
      <c r="B165" s="93" t="s">
        <v>644</v>
      </c>
      <c r="C165" s="93">
        <v>2431</v>
      </c>
      <c r="D165" s="93">
        <v>5029</v>
      </c>
      <c r="E165" s="93">
        <v>246</v>
      </c>
      <c r="F165" s="93">
        <v>1363</v>
      </c>
      <c r="G165" s="93">
        <v>739</v>
      </c>
      <c r="H165" s="93">
        <v>215</v>
      </c>
      <c r="I165" s="93">
        <v>1395</v>
      </c>
      <c r="J165" s="93">
        <v>1071</v>
      </c>
      <c r="K165" s="93"/>
      <c r="L165" s="93"/>
      <c r="M165" s="93"/>
      <c r="N165" s="93"/>
      <c r="O165" s="93"/>
      <c r="P165" s="93"/>
      <c r="Q165" s="93"/>
      <c r="R165" s="93"/>
      <c r="S165" s="93"/>
      <c r="T165" s="93">
        <v>461</v>
      </c>
      <c r="U165" s="93">
        <v>1810</v>
      </c>
      <c r="V165" s="93">
        <v>0.35991250745675102</v>
      </c>
      <c r="W165" s="93">
        <v>568</v>
      </c>
      <c r="X165" s="93">
        <v>354</v>
      </c>
      <c r="Y165" s="93">
        <v>1290</v>
      </c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</row>
    <row r="166" spans="1:49">
      <c r="A166" s="92">
        <v>5</v>
      </c>
      <c r="B166" s="93" t="s">
        <v>644</v>
      </c>
      <c r="C166" s="93">
        <v>3598</v>
      </c>
      <c r="D166" s="93">
        <v>7689</v>
      </c>
      <c r="E166" s="93">
        <v>430</v>
      </c>
      <c r="F166" s="93">
        <v>2179</v>
      </c>
      <c r="G166" s="93">
        <v>1091</v>
      </c>
      <c r="H166" s="93">
        <v>406</v>
      </c>
      <c r="I166" s="93">
        <v>2206</v>
      </c>
      <c r="J166" s="93">
        <v>1377</v>
      </c>
      <c r="K166" s="93"/>
      <c r="L166" s="93"/>
      <c r="M166" s="93"/>
      <c r="N166" s="93"/>
      <c r="O166" s="93"/>
      <c r="P166" s="93"/>
      <c r="Q166" s="93"/>
      <c r="R166" s="93"/>
      <c r="S166" s="93"/>
      <c r="T166" s="93">
        <v>836</v>
      </c>
      <c r="U166" s="93">
        <v>2468</v>
      </c>
      <c r="V166" s="93">
        <v>0.32097802054883601</v>
      </c>
      <c r="W166" s="93">
        <v>713</v>
      </c>
      <c r="X166" s="93">
        <v>483</v>
      </c>
      <c r="Y166" s="93">
        <v>1750</v>
      </c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</row>
    <row r="167" spans="1:49">
      <c r="A167" s="92">
        <v>6</v>
      </c>
      <c r="B167" s="93" t="s">
        <v>644</v>
      </c>
      <c r="C167" s="93">
        <v>4821</v>
      </c>
      <c r="D167" s="93">
        <v>11277</v>
      </c>
      <c r="E167" s="93">
        <v>895</v>
      </c>
      <c r="F167" s="93">
        <v>2941</v>
      </c>
      <c r="G167" s="93">
        <v>1320</v>
      </c>
      <c r="H167" s="93">
        <v>854</v>
      </c>
      <c r="I167" s="93">
        <v>3310</v>
      </c>
      <c r="J167" s="93">
        <v>1957</v>
      </c>
      <c r="K167" s="93"/>
      <c r="L167" s="93"/>
      <c r="M167" s="93"/>
      <c r="N167" s="93"/>
      <c r="O167" s="93"/>
      <c r="P167" s="93"/>
      <c r="Q167" s="93"/>
      <c r="R167" s="93"/>
      <c r="S167" s="93"/>
      <c r="T167" s="93">
        <v>1749</v>
      </c>
      <c r="U167" s="93">
        <v>3277</v>
      </c>
      <c r="V167" s="93">
        <v>0.29059146936241897</v>
      </c>
      <c r="W167" s="93">
        <v>957</v>
      </c>
      <c r="X167" s="93">
        <v>741</v>
      </c>
      <c r="Y167" s="93">
        <v>2303</v>
      </c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</row>
    <row r="168" spans="1:49">
      <c r="A168" s="92">
        <v>7</v>
      </c>
      <c r="B168" s="93" t="s">
        <v>644</v>
      </c>
      <c r="C168" s="93">
        <v>2869</v>
      </c>
      <c r="D168" s="93">
        <v>6375</v>
      </c>
      <c r="E168" s="93">
        <v>458</v>
      </c>
      <c r="F168" s="93">
        <v>1757</v>
      </c>
      <c r="G168" s="93">
        <v>657</v>
      </c>
      <c r="H168" s="93">
        <v>474</v>
      </c>
      <c r="I168" s="93">
        <v>2038</v>
      </c>
      <c r="J168" s="93">
        <v>991</v>
      </c>
      <c r="K168" s="93"/>
      <c r="L168" s="93"/>
      <c r="M168" s="93"/>
      <c r="N168" s="93"/>
      <c r="O168" s="93"/>
      <c r="P168" s="93"/>
      <c r="Q168" s="93"/>
      <c r="R168" s="93"/>
      <c r="S168" s="93"/>
      <c r="T168" s="93">
        <v>932</v>
      </c>
      <c r="U168" s="93">
        <v>1648</v>
      </c>
      <c r="V168" s="93">
        <v>0.25850980392156903</v>
      </c>
      <c r="W168" s="93">
        <v>501</v>
      </c>
      <c r="X168" s="93">
        <v>319</v>
      </c>
      <c r="Y168" s="93">
        <v>1184</v>
      </c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</row>
    <row r="169" spans="1:49">
      <c r="A169" s="92">
        <v>8</v>
      </c>
      <c r="B169" s="93" t="s">
        <v>644</v>
      </c>
      <c r="C169" s="93">
        <v>9015</v>
      </c>
      <c r="D169" s="93">
        <v>20768</v>
      </c>
      <c r="E169" s="93">
        <v>1489</v>
      </c>
      <c r="F169" s="93">
        <v>5656</v>
      </c>
      <c r="G169" s="93">
        <v>2205</v>
      </c>
      <c r="H169" s="93">
        <v>1413</v>
      </c>
      <c r="I169" s="93">
        <v>6870</v>
      </c>
      <c r="J169" s="93">
        <v>3135</v>
      </c>
      <c r="K169" s="93"/>
      <c r="L169" s="93"/>
      <c r="M169" s="93"/>
      <c r="N169" s="93"/>
      <c r="O169" s="93"/>
      <c r="P169" s="93"/>
      <c r="Q169" s="93"/>
      <c r="R169" s="93"/>
      <c r="S169" s="93"/>
      <c r="T169" s="93">
        <v>2902</v>
      </c>
      <c r="U169" s="93">
        <v>5340</v>
      </c>
      <c r="V169" s="93">
        <v>0.25712634822804298</v>
      </c>
      <c r="W169" s="93">
        <v>1463</v>
      </c>
      <c r="X169" s="93">
        <v>1117</v>
      </c>
      <c r="Y169" s="93">
        <v>3748</v>
      </c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</row>
    <row r="170" spans="1:49">
      <c r="A170" s="92">
        <v>9</v>
      </c>
      <c r="B170" s="93" t="s">
        <v>644</v>
      </c>
      <c r="C170" s="93">
        <v>4142</v>
      </c>
      <c r="D170" s="93">
        <v>8630</v>
      </c>
      <c r="E170" s="93">
        <v>349</v>
      </c>
      <c r="F170" s="93">
        <v>1868</v>
      </c>
      <c r="G170" s="93">
        <v>1592</v>
      </c>
      <c r="H170" s="93">
        <v>335</v>
      </c>
      <c r="I170" s="93">
        <v>2253</v>
      </c>
      <c r="J170" s="93">
        <v>2233</v>
      </c>
      <c r="K170" s="93"/>
      <c r="L170" s="93"/>
      <c r="M170" s="93"/>
      <c r="N170" s="93"/>
      <c r="O170" s="93"/>
      <c r="P170" s="93"/>
      <c r="Q170" s="93"/>
      <c r="R170" s="93"/>
      <c r="S170" s="93"/>
      <c r="T170" s="93">
        <v>684</v>
      </c>
      <c r="U170" s="93">
        <v>3825</v>
      </c>
      <c r="V170" s="93">
        <v>0.44322132097334899</v>
      </c>
      <c r="W170" s="93">
        <v>1059</v>
      </c>
      <c r="X170" s="93">
        <v>897</v>
      </c>
      <c r="Y170" s="93">
        <v>2630</v>
      </c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</row>
    <row r="171" spans="1:49">
      <c r="A171" s="92">
        <v>10</v>
      </c>
      <c r="B171" s="93" t="s">
        <v>644</v>
      </c>
      <c r="C171" s="93">
        <v>3254</v>
      </c>
      <c r="D171" s="93">
        <v>8357</v>
      </c>
      <c r="E171" s="93">
        <v>503</v>
      </c>
      <c r="F171" s="93">
        <v>2708</v>
      </c>
      <c r="G171" s="93">
        <v>700</v>
      </c>
      <c r="H171" s="93">
        <v>492</v>
      </c>
      <c r="I171" s="93">
        <v>3182</v>
      </c>
      <c r="J171" s="93">
        <v>772</v>
      </c>
      <c r="K171" s="93"/>
      <c r="L171" s="93"/>
      <c r="M171" s="93"/>
      <c r="N171" s="93"/>
      <c r="O171" s="93"/>
      <c r="P171" s="93"/>
      <c r="Q171" s="93"/>
      <c r="R171" s="93"/>
      <c r="S171" s="93"/>
      <c r="T171" s="93">
        <v>995</v>
      </c>
      <c r="U171" s="93">
        <v>1472</v>
      </c>
      <c r="V171" s="93">
        <v>0.17613976307287299</v>
      </c>
      <c r="W171" s="93">
        <v>318</v>
      </c>
      <c r="X171" s="93">
        <v>344</v>
      </c>
      <c r="Y171" s="93">
        <v>1023</v>
      </c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</row>
    <row r="172" spans="1:49">
      <c r="A172" s="92">
        <v>11</v>
      </c>
      <c r="B172" s="93" t="s">
        <v>644</v>
      </c>
      <c r="C172" s="93">
        <v>8137</v>
      </c>
      <c r="D172" s="93">
        <v>17510</v>
      </c>
      <c r="E172" s="93">
        <v>1244</v>
      </c>
      <c r="F172" s="93">
        <v>4851</v>
      </c>
      <c r="G172" s="93">
        <v>1711</v>
      </c>
      <c r="H172" s="93">
        <v>1186</v>
      </c>
      <c r="I172" s="93">
        <v>5971</v>
      </c>
      <c r="J172" s="93">
        <v>2547</v>
      </c>
      <c r="K172" s="93"/>
      <c r="L172" s="93"/>
      <c r="M172" s="93"/>
      <c r="N172" s="93"/>
      <c r="O172" s="93"/>
      <c r="P172" s="93"/>
      <c r="Q172" s="93"/>
      <c r="R172" s="93"/>
      <c r="S172" s="93"/>
      <c r="T172" s="93">
        <v>2430</v>
      </c>
      <c r="U172" s="93">
        <v>4258</v>
      </c>
      <c r="V172" s="93">
        <v>0.243175328383781</v>
      </c>
      <c r="W172" s="93">
        <v>1350</v>
      </c>
      <c r="X172" s="93">
        <v>859</v>
      </c>
      <c r="Y172" s="93">
        <v>3067</v>
      </c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</row>
    <row r="173" spans="1:49">
      <c r="A173" s="92">
        <v>12</v>
      </c>
      <c r="B173" s="93" t="s">
        <v>644</v>
      </c>
      <c r="C173" s="93">
        <v>5992</v>
      </c>
      <c r="D173" s="93">
        <v>13570</v>
      </c>
      <c r="E173" s="93">
        <v>902</v>
      </c>
      <c r="F173" s="93">
        <v>3755</v>
      </c>
      <c r="G173" s="93">
        <v>1624</v>
      </c>
      <c r="H173" s="93">
        <v>800</v>
      </c>
      <c r="I173" s="93">
        <v>4214</v>
      </c>
      <c r="J173" s="93">
        <v>2275</v>
      </c>
      <c r="K173" s="93"/>
      <c r="L173" s="93"/>
      <c r="M173" s="93"/>
      <c r="N173" s="93"/>
      <c r="O173" s="93"/>
      <c r="P173" s="93"/>
      <c r="Q173" s="93"/>
      <c r="R173" s="93"/>
      <c r="S173" s="93"/>
      <c r="T173" s="93">
        <v>1702</v>
      </c>
      <c r="U173" s="93">
        <v>3899</v>
      </c>
      <c r="V173" s="93">
        <v>0.28732498157700798</v>
      </c>
      <c r="W173" s="93">
        <v>1042</v>
      </c>
      <c r="X173" s="93">
        <v>868</v>
      </c>
      <c r="Y173" s="93">
        <v>2703</v>
      </c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  <c r="AW173" s="93"/>
    </row>
    <row r="174" spans="1:49">
      <c r="A174" s="92">
        <v>13</v>
      </c>
      <c r="B174" s="93" t="s">
        <v>644</v>
      </c>
      <c r="C174" s="93">
        <v>4124</v>
      </c>
      <c r="D174" s="93">
        <v>8784</v>
      </c>
      <c r="E174" s="93">
        <v>511</v>
      </c>
      <c r="F174" s="93">
        <v>2564</v>
      </c>
      <c r="G174" s="93">
        <v>1076</v>
      </c>
      <c r="H174" s="93">
        <v>501</v>
      </c>
      <c r="I174" s="93">
        <v>2594</v>
      </c>
      <c r="J174" s="93">
        <v>1538</v>
      </c>
      <c r="K174" s="93"/>
      <c r="L174" s="93"/>
      <c r="M174" s="93"/>
      <c r="N174" s="93"/>
      <c r="O174" s="93"/>
      <c r="P174" s="93"/>
      <c r="Q174" s="93"/>
      <c r="R174" s="93"/>
      <c r="S174" s="93"/>
      <c r="T174" s="93">
        <v>1012</v>
      </c>
      <c r="U174" s="93">
        <v>2614</v>
      </c>
      <c r="V174" s="93">
        <v>0.29758652094717702</v>
      </c>
      <c r="W174" s="93">
        <v>759</v>
      </c>
      <c r="X174" s="93">
        <v>497</v>
      </c>
      <c r="Y174" s="93">
        <v>1870</v>
      </c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</row>
    <row r="175" spans="1:49">
      <c r="A175" s="92">
        <v>14</v>
      </c>
      <c r="B175" s="93" t="s">
        <v>644</v>
      </c>
      <c r="C175" s="93">
        <v>3588</v>
      </c>
      <c r="D175" s="93">
        <v>7823</v>
      </c>
      <c r="E175" s="93">
        <v>513</v>
      </c>
      <c r="F175" s="93">
        <v>2100</v>
      </c>
      <c r="G175" s="93">
        <v>875</v>
      </c>
      <c r="H175" s="93">
        <v>517</v>
      </c>
      <c r="I175" s="93">
        <v>2599</v>
      </c>
      <c r="J175" s="93">
        <v>1219</v>
      </c>
      <c r="K175" s="93"/>
      <c r="L175" s="93"/>
      <c r="M175" s="93"/>
      <c r="N175" s="93"/>
      <c r="O175" s="93"/>
      <c r="P175" s="93"/>
      <c r="Q175" s="93"/>
      <c r="R175" s="93"/>
      <c r="S175" s="93"/>
      <c r="T175" s="93">
        <v>1030</v>
      </c>
      <c r="U175" s="93">
        <v>2094</v>
      </c>
      <c r="V175" s="93">
        <v>0.26767224849801902</v>
      </c>
      <c r="W175" s="93">
        <v>605</v>
      </c>
      <c r="X175" s="93">
        <v>440</v>
      </c>
      <c r="Y175" s="93">
        <v>1482</v>
      </c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</row>
    <row r="176" spans="1:49">
      <c r="A176" s="92">
        <v>15</v>
      </c>
      <c r="B176" s="93" t="s">
        <v>644</v>
      </c>
      <c r="C176" s="93">
        <v>6675</v>
      </c>
      <c r="D176" s="93">
        <v>14872</v>
      </c>
      <c r="E176" s="93">
        <v>1017</v>
      </c>
      <c r="F176" s="93">
        <v>4602</v>
      </c>
      <c r="G176" s="93">
        <v>1661</v>
      </c>
      <c r="H176" s="93">
        <v>985</v>
      </c>
      <c r="I176" s="93">
        <v>4520</v>
      </c>
      <c r="J176" s="93">
        <v>2087</v>
      </c>
      <c r="K176" s="93"/>
      <c r="L176" s="93"/>
      <c r="M176" s="93"/>
      <c r="N176" s="93"/>
      <c r="O176" s="93"/>
      <c r="P176" s="93"/>
      <c r="Q176" s="93"/>
      <c r="R176" s="93"/>
      <c r="S176" s="93"/>
      <c r="T176" s="93">
        <v>2002</v>
      </c>
      <c r="U176" s="93">
        <v>3748</v>
      </c>
      <c r="V176" s="93">
        <v>0.25201721355567502</v>
      </c>
      <c r="W176" s="93">
        <v>1164</v>
      </c>
      <c r="X176" s="93">
        <v>679</v>
      </c>
      <c r="Y176" s="93">
        <v>2724</v>
      </c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</row>
    <row r="177" spans="1:49">
      <c r="A177" s="92">
        <v>16</v>
      </c>
      <c r="B177" s="93" t="s">
        <v>644</v>
      </c>
      <c r="C177" s="93">
        <v>16201</v>
      </c>
      <c r="D177" s="93">
        <v>39974</v>
      </c>
      <c r="E177" s="93">
        <v>3351</v>
      </c>
      <c r="F177" s="93">
        <v>12450</v>
      </c>
      <c r="G177" s="93">
        <v>3253</v>
      </c>
      <c r="H177" s="93">
        <v>3282</v>
      </c>
      <c r="I177" s="93">
        <v>13265</v>
      </c>
      <c r="J177" s="93">
        <v>4373</v>
      </c>
      <c r="K177" s="93"/>
      <c r="L177" s="93"/>
      <c r="M177" s="93"/>
      <c r="N177" s="93"/>
      <c r="O177" s="93"/>
      <c r="P177" s="93"/>
      <c r="Q177" s="93"/>
      <c r="R177" s="93"/>
      <c r="S177" s="93"/>
      <c r="T177" s="93">
        <v>6633</v>
      </c>
      <c r="U177" s="93">
        <v>7626</v>
      </c>
      <c r="V177" s="93">
        <v>0.190774003102016</v>
      </c>
      <c r="W177" s="93">
        <v>1878</v>
      </c>
      <c r="X177" s="93">
        <v>1599</v>
      </c>
      <c r="Y177" s="93">
        <v>5306</v>
      </c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</row>
    <row r="178" spans="1:49">
      <c r="A178" s="92">
        <v>17</v>
      </c>
      <c r="B178" s="93" t="s">
        <v>644</v>
      </c>
      <c r="C178" s="93">
        <v>5962</v>
      </c>
      <c r="D178" s="93">
        <v>13508</v>
      </c>
      <c r="E178" s="93">
        <v>699</v>
      </c>
      <c r="F178" s="93">
        <v>3353</v>
      </c>
      <c r="G178" s="93">
        <v>2231</v>
      </c>
      <c r="H178" s="93">
        <v>674</v>
      </c>
      <c r="I178" s="93">
        <v>3874</v>
      </c>
      <c r="J178" s="93">
        <v>2677</v>
      </c>
      <c r="K178" s="93"/>
      <c r="L178" s="93"/>
      <c r="M178" s="93"/>
      <c r="N178" s="93"/>
      <c r="O178" s="93"/>
      <c r="P178" s="93"/>
      <c r="Q178" s="93"/>
      <c r="R178" s="93"/>
      <c r="S178" s="93"/>
      <c r="T178" s="93">
        <v>1373</v>
      </c>
      <c r="U178" s="93">
        <v>4908</v>
      </c>
      <c r="V178" s="93">
        <v>0.36334024281907001</v>
      </c>
      <c r="W178" s="93">
        <v>1049</v>
      </c>
      <c r="X178" s="93">
        <v>1243</v>
      </c>
      <c r="Y178" s="93">
        <v>3273</v>
      </c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</row>
    <row r="179" spans="1:49">
      <c r="A179" s="92">
        <v>18</v>
      </c>
      <c r="B179" s="93" t="s">
        <v>644</v>
      </c>
      <c r="C179" s="93">
        <v>3239</v>
      </c>
      <c r="D179" s="93">
        <v>8965</v>
      </c>
      <c r="E179" s="93">
        <v>1063</v>
      </c>
      <c r="F179" s="93">
        <v>2584</v>
      </c>
      <c r="G179" s="93">
        <v>696</v>
      </c>
      <c r="H179" s="93">
        <v>947</v>
      </c>
      <c r="I179" s="93">
        <v>2817</v>
      </c>
      <c r="J179" s="93">
        <v>858</v>
      </c>
      <c r="K179" s="93"/>
      <c r="L179" s="93"/>
      <c r="M179" s="93"/>
      <c r="N179" s="93"/>
      <c r="O179" s="93"/>
      <c r="P179" s="93"/>
      <c r="Q179" s="93"/>
      <c r="R179" s="93"/>
      <c r="S179" s="93"/>
      <c r="T179" s="93">
        <v>2010</v>
      </c>
      <c r="U179" s="93">
        <v>1554</v>
      </c>
      <c r="V179" s="93">
        <v>0.17334076965978801</v>
      </c>
      <c r="W179" s="93">
        <v>368</v>
      </c>
      <c r="X179" s="93">
        <v>329</v>
      </c>
      <c r="Y179" s="93">
        <v>1071</v>
      </c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</row>
    <row r="180" spans="1:49">
      <c r="A180" s="92">
        <v>19</v>
      </c>
      <c r="B180" s="93" t="s">
        <v>644</v>
      </c>
      <c r="C180" s="93">
        <v>4059</v>
      </c>
      <c r="D180" s="93">
        <v>9130</v>
      </c>
      <c r="E180" s="93">
        <v>562</v>
      </c>
      <c r="F180" s="93">
        <v>2377</v>
      </c>
      <c r="G180" s="93">
        <v>1262</v>
      </c>
      <c r="H180" s="93">
        <v>535</v>
      </c>
      <c r="I180" s="93">
        <v>2684</v>
      </c>
      <c r="J180" s="93">
        <v>1710</v>
      </c>
      <c r="K180" s="93"/>
      <c r="L180" s="93"/>
      <c r="M180" s="93"/>
      <c r="N180" s="93"/>
      <c r="O180" s="93"/>
      <c r="P180" s="93"/>
      <c r="Q180" s="93"/>
      <c r="R180" s="93"/>
      <c r="S180" s="93"/>
      <c r="T180" s="93">
        <v>1097</v>
      </c>
      <c r="U180" s="93">
        <v>2972</v>
      </c>
      <c r="V180" s="93">
        <v>0.32552026286966002</v>
      </c>
      <c r="W180" s="93">
        <v>802</v>
      </c>
      <c r="X180" s="93">
        <v>649</v>
      </c>
      <c r="Y180" s="93">
        <v>2061</v>
      </c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</row>
    <row r="181" spans="1:49">
      <c r="A181" s="92">
        <v>20</v>
      </c>
      <c r="B181" s="93" t="s">
        <v>644</v>
      </c>
      <c r="C181" s="93">
        <v>1107</v>
      </c>
      <c r="D181" s="93">
        <v>2564</v>
      </c>
      <c r="E181" s="93">
        <v>100</v>
      </c>
      <c r="F181" s="93">
        <v>627</v>
      </c>
      <c r="G181" s="93">
        <v>475</v>
      </c>
      <c r="H181" s="93">
        <v>99</v>
      </c>
      <c r="I181" s="93">
        <v>668</v>
      </c>
      <c r="J181" s="93">
        <v>595</v>
      </c>
      <c r="K181" s="93"/>
      <c r="L181" s="93"/>
      <c r="M181" s="93"/>
      <c r="N181" s="93"/>
      <c r="O181" s="93"/>
      <c r="P181" s="93"/>
      <c r="Q181" s="93"/>
      <c r="R181" s="93"/>
      <c r="S181" s="93"/>
      <c r="T181" s="93">
        <v>199</v>
      </c>
      <c r="U181" s="93">
        <v>1070</v>
      </c>
      <c r="V181" s="93">
        <v>0.41731669266770699</v>
      </c>
      <c r="W181" s="93">
        <v>256</v>
      </c>
      <c r="X181" s="93">
        <v>191</v>
      </c>
      <c r="Y181" s="93">
        <v>722</v>
      </c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</row>
  </sheetData>
  <sheetProtection algorithmName="SHA-512" hashValue="lbwovqY/7tPXozo+n4QJRfQH8TbTJd6e5+72/UktEzeiTD+VjhJAi+PtZ6zye/0e9htdQfsRcL9GR1I09VXi/g==" saltValue="xDiptOt+VTgAaxEyeYlpvQ==" spinCount="100000" sheet="1" objects="1" scenarios="1"/>
  <phoneticPr fontId="3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F7E17-BAFC-444F-823B-920E8A82CE82}">
  <sheetPr codeName="Sheet8">
    <tabColor theme="9" tint="0.59999389629810485"/>
  </sheetPr>
  <dimension ref="A1:J294"/>
  <sheetViews>
    <sheetView topLeftCell="A271" workbookViewId="0">
      <selection activeCell="A2" sqref="A2:J294"/>
    </sheetView>
  </sheetViews>
  <sheetFormatPr defaultRowHeight="13.5"/>
  <cols>
    <col min="1" max="1" width="14.25" style="4" bestFit="1" customWidth="1"/>
    <col min="2" max="2" width="13" style="4" bestFit="1" customWidth="1"/>
    <col min="3" max="3" width="9.75" style="5" bestFit="1" customWidth="1"/>
    <col min="4" max="4" width="15.125" style="5" customWidth="1"/>
    <col min="5" max="5" width="18.5" style="4" bestFit="1" customWidth="1"/>
    <col min="6" max="6" width="11.75" style="4" bestFit="1" customWidth="1"/>
    <col min="7" max="7" width="14.375" style="4" bestFit="1" customWidth="1"/>
    <col min="8" max="8" width="35.375" style="4" customWidth="1"/>
    <col min="9" max="9" width="14.375" style="4" bestFit="1" customWidth="1"/>
    <col min="10" max="10" width="11" style="4" bestFit="1" customWidth="1"/>
    <col min="11" max="11" width="11.5" style="4" customWidth="1"/>
    <col min="12" max="12" width="5.75" style="4" bestFit="1" customWidth="1"/>
    <col min="13" max="15" width="14.375" style="4" bestFit="1" customWidth="1"/>
    <col min="16" max="16" width="36.875" style="4" bestFit="1" customWidth="1"/>
    <col min="17" max="19" width="51.375" style="4" bestFit="1" customWidth="1"/>
    <col min="20" max="20" width="36.375" style="4" bestFit="1" customWidth="1"/>
    <col min="21" max="16384" width="9" style="4"/>
  </cols>
  <sheetData>
    <row r="1" spans="1:10">
      <c r="A1" s="16" t="s">
        <v>85</v>
      </c>
      <c r="B1" s="16" t="s">
        <v>86</v>
      </c>
      <c r="C1" s="16" t="s">
        <v>83</v>
      </c>
      <c r="D1" s="16" t="s">
        <v>87</v>
      </c>
      <c r="E1" s="16" t="s">
        <v>88</v>
      </c>
      <c r="F1" s="16" t="s">
        <v>44</v>
      </c>
      <c r="G1" s="16" t="s">
        <v>172</v>
      </c>
      <c r="H1" s="6" t="s">
        <v>440</v>
      </c>
      <c r="I1" s="6" t="s">
        <v>474</v>
      </c>
      <c r="J1" s="6" t="s">
        <v>675</v>
      </c>
    </row>
    <row r="2" spans="1:10">
      <c r="A2" s="16" t="s">
        <v>89</v>
      </c>
      <c r="B2" s="16" t="s">
        <v>37</v>
      </c>
      <c r="C2" s="16">
        <v>2</v>
      </c>
      <c r="D2" s="16">
        <v>56</v>
      </c>
      <c r="E2" s="16" t="s">
        <v>90</v>
      </c>
      <c r="F2" s="16" t="s">
        <v>45</v>
      </c>
      <c r="G2" s="16">
        <v>3</v>
      </c>
      <c r="H2" s="6" t="str">
        <f>VLOOKUP(学年別学級児童生徒数[[#This Row],[まち協no]],まち協_ブロックマスタ[[番号]:[名前]],2,FALSE)</f>
        <v>3_宝塚市良元地区まちづくり協議会</v>
      </c>
      <c r="I2" s="6" t="s">
        <v>693</v>
      </c>
      <c r="J2" s="6" t="s">
        <v>676</v>
      </c>
    </row>
    <row r="3" spans="1:10">
      <c r="A3" s="16" t="s">
        <v>89</v>
      </c>
      <c r="B3" s="16" t="s">
        <v>38</v>
      </c>
      <c r="C3" s="16">
        <v>2</v>
      </c>
      <c r="D3" s="16">
        <v>51</v>
      </c>
      <c r="E3" s="16" t="s">
        <v>90</v>
      </c>
      <c r="F3" s="16" t="s">
        <v>45</v>
      </c>
      <c r="G3" s="16">
        <v>3</v>
      </c>
      <c r="H3" s="6" t="str">
        <f>VLOOKUP(学年別学級児童生徒数[[#This Row],[まち協no]],まち協_ブロックマスタ[[番号]:[名前]],2,FALSE)</f>
        <v>3_宝塚市良元地区まちづくり協議会</v>
      </c>
      <c r="I3" s="6" t="s">
        <v>693</v>
      </c>
      <c r="J3" s="6" t="s">
        <v>676</v>
      </c>
    </row>
    <row r="4" spans="1:10">
      <c r="A4" s="16" t="s">
        <v>89</v>
      </c>
      <c r="B4" s="16" t="s">
        <v>39</v>
      </c>
      <c r="C4" s="16">
        <v>2</v>
      </c>
      <c r="D4" s="16">
        <v>49</v>
      </c>
      <c r="E4" s="16" t="s">
        <v>90</v>
      </c>
      <c r="F4" s="16" t="s">
        <v>45</v>
      </c>
      <c r="G4" s="16">
        <v>3</v>
      </c>
      <c r="H4" s="6" t="str">
        <f>VLOOKUP(学年別学級児童生徒数[[#This Row],[まち協no]],まち協_ブロックマスタ[[番号]:[名前]],2,FALSE)</f>
        <v>3_宝塚市良元地区まちづくり協議会</v>
      </c>
      <c r="I4" s="6" t="s">
        <v>693</v>
      </c>
      <c r="J4" s="6" t="s">
        <v>676</v>
      </c>
    </row>
    <row r="5" spans="1:10">
      <c r="A5" s="16" t="s">
        <v>89</v>
      </c>
      <c r="B5" s="16" t="s">
        <v>40</v>
      </c>
      <c r="C5" s="16">
        <v>2</v>
      </c>
      <c r="D5" s="16">
        <v>64</v>
      </c>
      <c r="E5" s="16" t="s">
        <v>90</v>
      </c>
      <c r="F5" s="16" t="s">
        <v>45</v>
      </c>
      <c r="G5" s="16">
        <v>3</v>
      </c>
      <c r="H5" s="6" t="str">
        <f>VLOOKUP(学年別学級児童生徒数[[#This Row],[まち協no]],まち協_ブロックマスタ[[番号]:[名前]],2,FALSE)</f>
        <v>3_宝塚市良元地区まちづくり協議会</v>
      </c>
      <c r="I5" s="6" t="s">
        <v>693</v>
      </c>
      <c r="J5" s="6" t="s">
        <v>676</v>
      </c>
    </row>
    <row r="6" spans="1:10">
      <c r="A6" s="16" t="s">
        <v>89</v>
      </c>
      <c r="B6" s="16" t="s">
        <v>41</v>
      </c>
      <c r="C6" s="16">
        <v>2</v>
      </c>
      <c r="D6" s="16">
        <v>50</v>
      </c>
      <c r="E6" s="16" t="s">
        <v>90</v>
      </c>
      <c r="F6" s="16" t="s">
        <v>45</v>
      </c>
      <c r="G6" s="16">
        <v>3</v>
      </c>
      <c r="H6" s="6" t="str">
        <f>VLOOKUP(学年別学級児童生徒数[[#This Row],[まち協no]],まち協_ブロックマスタ[[番号]:[名前]],2,FALSE)</f>
        <v>3_宝塚市良元地区まちづくり協議会</v>
      </c>
      <c r="I6" s="6" t="s">
        <v>693</v>
      </c>
      <c r="J6" s="6" t="s">
        <v>676</v>
      </c>
    </row>
    <row r="7" spans="1:10">
      <c r="A7" s="16" t="s">
        <v>89</v>
      </c>
      <c r="B7" s="16" t="s">
        <v>42</v>
      </c>
      <c r="C7" s="16">
        <v>2</v>
      </c>
      <c r="D7" s="16">
        <v>48</v>
      </c>
      <c r="E7" s="16" t="s">
        <v>90</v>
      </c>
      <c r="F7" s="16" t="s">
        <v>45</v>
      </c>
      <c r="G7" s="16">
        <v>3</v>
      </c>
      <c r="H7" s="6" t="str">
        <f>VLOOKUP(学年別学級児童生徒数[[#This Row],[まち協no]],まち協_ブロックマスタ[[番号]:[名前]],2,FALSE)</f>
        <v>3_宝塚市良元地区まちづくり協議会</v>
      </c>
      <c r="I7" s="6" t="s">
        <v>693</v>
      </c>
      <c r="J7" s="6" t="s">
        <v>676</v>
      </c>
    </row>
    <row r="8" spans="1:10">
      <c r="A8" s="16" t="s">
        <v>89</v>
      </c>
      <c r="B8" s="16" t="s">
        <v>43</v>
      </c>
      <c r="C8" s="16">
        <v>5</v>
      </c>
      <c r="D8" s="16">
        <v>23</v>
      </c>
      <c r="E8" s="16" t="s">
        <v>90</v>
      </c>
      <c r="F8" s="16" t="s">
        <v>45</v>
      </c>
      <c r="G8" s="16">
        <v>3</v>
      </c>
      <c r="H8" s="6" t="str">
        <f>VLOOKUP(学年別学級児童生徒数[[#This Row],[まち協no]],まち協_ブロックマスタ[[番号]:[名前]],2,FALSE)</f>
        <v>3_宝塚市良元地区まちづくり協議会</v>
      </c>
      <c r="I8" s="6" t="s">
        <v>693</v>
      </c>
      <c r="J8" s="6" t="s">
        <v>676</v>
      </c>
    </row>
    <row r="9" spans="1:10">
      <c r="A9" s="16" t="s">
        <v>114</v>
      </c>
      <c r="B9" s="16" t="s">
        <v>37</v>
      </c>
      <c r="C9" s="16">
        <v>5</v>
      </c>
      <c r="D9" s="16">
        <v>158</v>
      </c>
      <c r="E9" s="16" t="s">
        <v>697</v>
      </c>
      <c r="F9" s="16" t="s">
        <v>45</v>
      </c>
      <c r="G9" s="16">
        <v>8</v>
      </c>
      <c r="H9" s="6" t="str">
        <f>VLOOKUP(学年別学級児童生徒数[[#This Row],[まち協no]],まち協_ブロックマスタ[[番号]:[名前]],2,FALSE)</f>
        <v>8_宝塚第一小学校区まちづくり協議会</v>
      </c>
      <c r="I9" s="6" t="s">
        <v>693</v>
      </c>
      <c r="J9" s="6" t="s">
        <v>676</v>
      </c>
    </row>
    <row r="10" spans="1:10">
      <c r="A10" s="16" t="s">
        <v>114</v>
      </c>
      <c r="B10" s="16" t="s">
        <v>38</v>
      </c>
      <c r="C10" s="16">
        <v>5</v>
      </c>
      <c r="D10" s="16">
        <v>149</v>
      </c>
      <c r="E10" s="16" t="s">
        <v>697</v>
      </c>
      <c r="F10" s="16" t="s">
        <v>45</v>
      </c>
      <c r="G10" s="16">
        <v>8</v>
      </c>
      <c r="H10" s="6" t="str">
        <f>VLOOKUP(学年別学級児童生徒数[[#This Row],[まち協no]],まち協_ブロックマスタ[[番号]:[名前]],2,FALSE)</f>
        <v>8_宝塚第一小学校区まちづくり協議会</v>
      </c>
      <c r="I10" s="6" t="s">
        <v>693</v>
      </c>
      <c r="J10" s="6" t="s">
        <v>676</v>
      </c>
    </row>
    <row r="11" spans="1:10">
      <c r="A11" s="16" t="s">
        <v>114</v>
      </c>
      <c r="B11" s="16" t="s">
        <v>39</v>
      </c>
      <c r="C11" s="16">
        <v>5</v>
      </c>
      <c r="D11" s="16">
        <v>157</v>
      </c>
      <c r="E11" s="16" t="s">
        <v>697</v>
      </c>
      <c r="F11" s="16" t="s">
        <v>45</v>
      </c>
      <c r="G11" s="16">
        <v>8</v>
      </c>
      <c r="H11" s="6" t="str">
        <f>VLOOKUP(学年別学級児童生徒数[[#This Row],[まち協no]],まち協_ブロックマスタ[[番号]:[名前]],2,FALSE)</f>
        <v>8_宝塚第一小学校区まちづくり協議会</v>
      </c>
      <c r="I11" s="6" t="s">
        <v>693</v>
      </c>
      <c r="J11" s="6" t="s">
        <v>676</v>
      </c>
    </row>
    <row r="12" spans="1:10">
      <c r="A12" s="16" t="s">
        <v>114</v>
      </c>
      <c r="B12" s="16" t="s">
        <v>40</v>
      </c>
      <c r="C12" s="16">
        <v>6</v>
      </c>
      <c r="D12" s="16">
        <v>191</v>
      </c>
      <c r="E12" s="16" t="s">
        <v>697</v>
      </c>
      <c r="F12" s="16" t="s">
        <v>45</v>
      </c>
      <c r="G12" s="16">
        <v>8</v>
      </c>
      <c r="H12" s="6" t="str">
        <f>VLOOKUP(学年別学級児童生徒数[[#This Row],[まち協no]],まち協_ブロックマスタ[[番号]:[名前]],2,FALSE)</f>
        <v>8_宝塚第一小学校区まちづくり協議会</v>
      </c>
      <c r="I12" s="6" t="s">
        <v>693</v>
      </c>
      <c r="J12" s="6" t="s">
        <v>676</v>
      </c>
    </row>
    <row r="13" spans="1:10">
      <c r="A13" s="16" t="s">
        <v>114</v>
      </c>
      <c r="B13" s="16" t="s">
        <v>41</v>
      </c>
      <c r="C13" s="16">
        <v>6</v>
      </c>
      <c r="D13" s="16">
        <v>178</v>
      </c>
      <c r="E13" s="16" t="s">
        <v>697</v>
      </c>
      <c r="F13" s="16" t="s">
        <v>45</v>
      </c>
      <c r="G13" s="16">
        <v>8</v>
      </c>
      <c r="H13" s="6" t="str">
        <f>VLOOKUP(学年別学級児童生徒数[[#This Row],[まち協no]],まち協_ブロックマスタ[[番号]:[名前]],2,FALSE)</f>
        <v>8_宝塚第一小学校区まちづくり協議会</v>
      </c>
      <c r="I13" s="6" t="s">
        <v>693</v>
      </c>
      <c r="J13" s="6" t="s">
        <v>676</v>
      </c>
    </row>
    <row r="14" spans="1:10">
      <c r="A14" s="16" t="s">
        <v>114</v>
      </c>
      <c r="B14" s="16" t="s">
        <v>42</v>
      </c>
      <c r="C14" s="16">
        <v>5</v>
      </c>
      <c r="D14" s="16">
        <v>161</v>
      </c>
      <c r="E14" s="16" t="s">
        <v>697</v>
      </c>
      <c r="F14" s="16" t="s">
        <v>45</v>
      </c>
      <c r="G14" s="16">
        <v>8</v>
      </c>
      <c r="H14" s="6" t="str">
        <f>VLOOKUP(学年別学級児童生徒数[[#This Row],[まち協no]],まち協_ブロックマスタ[[番号]:[名前]],2,FALSE)</f>
        <v>8_宝塚第一小学校区まちづくり協議会</v>
      </c>
      <c r="I14" s="6" t="s">
        <v>693</v>
      </c>
      <c r="J14" s="6" t="s">
        <v>676</v>
      </c>
    </row>
    <row r="15" spans="1:10">
      <c r="A15" s="16" t="s">
        <v>114</v>
      </c>
      <c r="B15" s="16" t="s">
        <v>43</v>
      </c>
      <c r="C15" s="16">
        <v>8</v>
      </c>
      <c r="D15" s="16">
        <v>49</v>
      </c>
      <c r="E15" s="16" t="s">
        <v>697</v>
      </c>
      <c r="F15" s="16" t="s">
        <v>45</v>
      </c>
      <c r="G15" s="16">
        <v>8</v>
      </c>
      <c r="H15" s="6" t="str">
        <f>VLOOKUP(学年別学級児童生徒数[[#This Row],[まち協no]],まち協_ブロックマスタ[[番号]:[名前]],2,FALSE)</f>
        <v>8_宝塚第一小学校区まちづくり協議会</v>
      </c>
      <c r="I15" s="6" t="s">
        <v>693</v>
      </c>
      <c r="J15" s="6" t="s">
        <v>676</v>
      </c>
    </row>
    <row r="16" spans="1:10">
      <c r="A16" s="16" t="s">
        <v>91</v>
      </c>
      <c r="B16" s="16" t="s">
        <v>37</v>
      </c>
      <c r="C16" s="16">
        <v>2</v>
      </c>
      <c r="D16" s="16">
        <v>60</v>
      </c>
      <c r="E16" s="16" t="s">
        <v>92</v>
      </c>
      <c r="F16" s="16" t="s">
        <v>45</v>
      </c>
      <c r="G16" s="16">
        <v>13</v>
      </c>
      <c r="H16" s="6" t="str">
        <f>VLOOKUP(学年別学級児童生徒数[[#This Row],[まち協no]],まち協_ブロックマスタ[[番号]:[名前]],2,FALSE)</f>
        <v>13_小浜小学校区まちづくり協議会</v>
      </c>
      <c r="I16" s="6" t="s">
        <v>693</v>
      </c>
      <c r="J16" s="6" t="s">
        <v>676</v>
      </c>
    </row>
    <row r="17" spans="1:10">
      <c r="A17" s="16" t="s">
        <v>91</v>
      </c>
      <c r="B17" s="16" t="s">
        <v>38</v>
      </c>
      <c r="C17" s="16">
        <v>2</v>
      </c>
      <c r="D17" s="16">
        <v>67</v>
      </c>
      <c r="E17" s="16" t="s">
        <v>92</v>
      </c>
      <c r="F17" s="16" t="s">
        <v>45</v>
      </c>
      <c r="G17" s="16">
        <v>13</v>
      </c>
      <c r="H17" s="6" t="str">
        <f>VLOOKUP(学年別学級児童生徒数[[#This Row],[まち協no]],まち協_ブロックマスタ[[番号]:[名前]],2,FALSE)</f>
        <v>13_小浜小学校区まちづくり協議会</v>
      </c>
      <c r="I17" s="6" t="s">
        <v>693</v>
      </c>
      <c r="J17" s="6" t="s">
        <v>676</v>
      </c>
    </row>
    <row r="18" spans="1:10">
      <c r="A18" s="16" t="s">
        <v>91</v>
      </c>
      <c r="B18" s="16" t="s">
        <v>39</v>
      </c>
      <c r="C18" s="16">
        <v>2</v>
      </c>
      <c r="D18" s="16">
        <v>62</v>
      </c>
      <c r="E18" s="16" t="s">
        <v>92</v>
      </c>
      <c r="F18" s="16" t="s">
        <v>45</v>
      </c>
      <c r="G18" s="16">
        <v>13</v>
      </c>
      <c r="H18" s="6" t="str">
        <f>VLOOKUP(学年別学級児童生徒数[[#This Row],[まち協no]],まち協_ブロックマスタ[[番号]:[名前]],2,FALSE)</f>
        <v>13_小浜小学校区まちづくり協議会</v>
      </c>
      <c r="I18" s="6" t="s">
        <v>693</v>
      </c>
      <c r="J18" s="6" t="s">
        <v>676</v>
      </c>
    </row>
    <row r="19" spans="1:10">
      <c r="A19" s="16" t="s">
        <v>91</v>
      </c>
      <c r="B19" s="16" t="s">
        <v>40</v>
      </c>
      <c r="C19" s="16">
        <v>2</v>
      </c>
      <c r="D19" s="16">
        <v>53</v>
      </c>
      <c r="E19" s="16" t="s">
        <v>92</v>
      </c>
      <c r="F19" s="16" t="s">
        <v>45</v>
      </c>
      <c r="G19" s="16">
        <v>13</v>
      </c>
      <c r="H19" s="6" t="str">
        <f>VLOOKUP(学年別学級児童生徒数[[#This Row],[まち協no]],まち協_ブロックマスタ[[番号]:[名前]],2,FALSE)</f>
        <v>13_小浜小学校区まちづくり協議会</v>
      </c>
      <c r="I19" s="6" t="s">
        <v>693</v>
      </c>
      <c r="J19" s="6" t="s">
        <v>676</v>
      </c>
    </row>
    <row r="20" spans="1:10">
      <c r="A20" s="16" t="s">
        <v>91</v>
      </c>
      <c r="B20" s="16" t="s">
        <v>41</v>
      </c>
      <c r="C20" s="16">
        <v>2</v>
      </c>
      <c r="D20" s="16">
        <v>45</v>
      </c>
      <c r="E20" s="16" t="s">
        <v>92</v>
      </c>
      <c r="F20" s="16" t="s">
        <v>45</v>
      </c>
      <c r="G20" s="16">
        <v>13</v>
      </c>
      <c r="H20" s="6" t="str">
        <f>VLOOKUP(学年別学級児童生徒数[[#This Row],[まち協no]],まち協_ブロックマスタ[[番号]:[名前]],2,FALSE)</f>
        <v>13_小浜小学校区まちづくり協議会</v>
      </c>
      <c r="I20" s="6" t="s">
        <v>693</v>
      </c>
      <c r="J20" s="6" t="s">
        <v>676</v>
      </c>
    </row>
    <row r="21" spans="1:10">
      <c r="A21" s="16" t="s">
        <v>91</v>
      </c>
      <c r="B21" s="16" t="s">
        <v>42</v>
      </c>
      <c r="C21" s="16">
        <v>2</v>
      </c>
      <c r="D21" s="16">
        <v>55</v>
      </c>
      <c r="E21" s="16" t="s">
        <v>92</v>
      </c>
      <c r="F21" s="16" t="s">
        <v>45</v>
      </c>
      <c r="G21" s="16">
        <v>13</v>
      </c>
      <c r="H21" s="6" t="str">
        <f>VLOOKUP(学年別学級児童生徒数[[#This Row],[まち協no]],まち協_ブロックマスタ[[番号]:[名前]],2,FALSE)</f>
        <v>13_小浜小学校区まちづくり協議会</v>
      </c>
      <c r="I21" s="6" t="s">
        <v>693</v>
      </c>
      <c r="J21" s="6" t="s">
        <v>676</v>
      </c>
    </row>
    <row r="22" spans="1:10">
      <c r="A22" s="16" t="s">
        <v>91</v>
      </c>
      <c r="B22" s="16" t="s">
        <v>43</v>
      </c>
      <c r="C22" s="16">
        <v>7</v>
      </c>
      <c r="D22" s="16">
        <v>42</v>
      </c>
      <c r="E22" s="16" t="s">
        <v>92</v>
      </c>
      <c r="F22" s="16" t="s">
        <v>45</v>
      </c>
      <c r="G22" s="16">
        <v>13</v>
      </c>
      <c r="H22" s="6" t="str">
        <f>VLOOKUP(学年別学級児童生徒数[[#This Row],[まち協no]],まち協_ブロックマスタ[[番号]:[名前]],2,FALSE)</f>
        <v>13_小浜小学校区まちづくり協議会</v>
      </c>
      <c r="I22" s="6" t="s">
        <v>693</v>
      </c>
      <c r="J22" s="6" t="s">
        <v>676</v>
      </c>
    </row>
    <row r="23" spans="1:10">
      <c r="A23" s="16" t="s">
        <v>117</v>
      </c>
      <c r="B23" s="16" t="s">
        <v>37</v>
      </c>
      <c r="C23" s="16">
        <v>4</v>
      </c>
      <c r="D23" s="16">
        <v>122</v>
      </c>
      <c r="E23" s="16" t="s">
        <v>118</v>
      </c>
      <c r="F23" s="16" t="s">
        <v>45</v>
      </c>
      <c r="G23" s="16">
        <v>11</v>
      </c>
      <c r="H23" s="6" t="str">
        <f>VLOOKUP(学年別学級児童生徒数[[#This Row],[まち協no]],まち協_ブロックマスタ[[番号]:[名前]],2,FALSE)</f>
        <v>11_宝塚小学校区まちづくり協議会</v>
      </c>
      <c r="I23" s="6" t="s">
        <v>693</v>
      </c>
      <c r="J23" s="6" t="s">
        <v>676</v>
      </c>
    </row>
    <row r="24" spans="1:10">
      <c r="A24" s="16" t="s">
        <v>117</v>
      </c>
      <c r="B24" s="16" t="s">
        <v>38</v>
      </c>
      <c r="C24" s="16">
        <v>4</v>
      </c>
      <c r="D24" s="16">
        <v>128</v>
      </c>
      <c r="E24" s="16" t="s">
        <v>118</v>
      </c>
      <c r="F24" s="16" t="s">
        <v>45</v>
      </c>
      <c r="G24" s="16">
        <v>11</v>
      </c>
      <c r="H24" s="6" t="str">
        <f>VLOOKUP(学年別学級児童生徒数[[#This Row],[まち協no]],まち協_ブロックマスタ[[番号]:[名前]],2,FALSE)</f>
        <v>11_宝塚小学校区まちづくり協議会</v>
      </c>
      <c r="I24" s="6" t="s">
        <v>693</v>
      </c>
      <c r="J24" s="6" t="s">
        <v>676</v>
      </c>
    </row>
    <row r="25" spans="1:10">
      <c r="A25" s="16" t="s">
        <v>117</v>
      </c>
      <c r="B25" s="16" t="s">
        <v>39</v>
      </c>
      <c r="C25" s="16">
        <v>5</v>
      </c>
      <c r="D25" s="16">
        <v>148</v>
      </c>
      <c r="E25" s="16" t="s">
        <v>118</v>
      </c>
      <c r="F25" s="16" t="s">
        <v>45</v>
      </c>
      <c r="G25" s="16">
        <v>11</v>
      </c>
      <c r="H25" s="6" t="str">
        <f>VLOOKUP(学年別学級児童生徒数[[#This Row],[まち協no]],まち協_ブロックマスタ[[番号]:[名前]],2,FALSE)</f>
        <v>11_宝塚小学校区まちづくり協議会</v>
      </c>
      <c r="I25" s="6" t="s">
        <v>693</v>
      </c>
      <c r="J25" s="6" t="s">
        <v>676</v>
      </c>
    </row>
    <row r="26" spans="1:10">
      <c r="A26" s="16" t="s">
        <v>117</v>
      </c>
      <c r="B26" s="16" t="s">
        <v>40</v>
      </c>
      <c r="C26" s="16">
        <v>4</v>
      </c>
      <c r="D26" s="16">
        <v>140</v>
      </c>
      <c r="E26" s="16" t="s">
        <v>118</v>
      </c>
      <c r="F26" s="16" t="s">
        <v>45</v>
      </c>
      <c r="G26" s="16">
        <v>11</v>
      </c>
      <c r="H26" s="6" t="str">
        <f>VLOOKUP(学年別学級児童生徒数[[#This Row],[まち協no]],まち協_ブロックマスタ[[番号]:[名前]],2,FALSE)</f>
        <v>11_宝塚小学校区まちづくり協議会</v>
      </c>
      <c r="I26" s="6" t="s">
        <v>693</v>
      </c>
      <c r="J26" s="6" t="s">
        <v>676</v>
      </c>
    </row>
    <row r="27" spans="1:10">
      <c r="A27" s="16" t="s">
        <v>117</v>
      </c>
      <c r="B27" s="16" t="s">
        <v>41</v>
      </c>
      <c r="C27" s="16">
        <v>4</v>
      </c>
      <c r="D27" s="16">
        <v>119</v>
      </c>
      <c r="E27" s="16" t="s">
        <v>118</v>
      </c>
      <c r="F27" s="16" t="s">
        <v>45</v>
      </c>
      <c r="G27" s="16">
        <v>11</v>
      </c>
      <c r="H27" s="6" t="str">
        <f>VLOOKUP(学年別学級児童生徒数[[#This Row],[まち協no]],まち協_ブロックマスタ[[番号]:[名前]],2,FALSE)</f>
        <v>11_宝塚小学校区まちづくり協議会</v>
      </c>
      <c r="I27" s="6" t="s">
        <v>693</v>
      </c>
      <c r="J27" s="6" t="s">
        <v>676</v>
      </c>
    </row>
    <row r="28" spans="1:10">
      <c r="A28" s="16" t="s">
        <v>117</v>
      </c>
      <c r="B28" s="16" t="s">
        <v>42</v>
      </c>
      <c r="C28" s="16">
        <v>4</v>
      </c>
      <c r="D28" s="16">
        <v>137</v>
      </c>
      <c r="E28" s="16" t="s">
        <v>118</v>
      </c>
      <c r="F28" s="16" t="s">
        <v>45</v>
      </c>
      <c r="G28" s="16">
        <v>11</v>
      </c>
      <c r="H28" s="6" t="str">
        <f>VLOOKUP(学年別学級児童生徒数[[#This Row],[まち協no]],まち協_ブロックマスタ[[番号]:[名前]],2,FALSE)</f>
        <v>11_宝塚小学校区まちづくり協議会</v>
      </c>
      <c r="I28" s="6" t="s">
        <v>693</v>
      </c>
      <c r="J28" s="6" t="s">
        <v>676</v>
      </c>
    </row>
    <row r="29" spans="1:10">
      <c r="A29" s="16" t="s">
        <v>117</v>
      </c>
      <c r="B29" s="16" t="s">
        <v>43</v>
      </c>
      <c r="C29" s="16">
        <v>9</v>
      </c>
      <c r="D29" s="16">
        <v>65</v>
      </c>
      <c r="E29" s="16" t="s">
        <v>118</v>
      </c>
      <c r="F29" s="16" t="s">
        <v>45</v>
      </c>
      <c r="G29" s="16">
        <v>11</v>
      </c>
      <c r="H29" s="6" t="str">
        <f>VLOOKUP(学年別学級児童生徒数[[#This Row],[まち協no]],まち協_ブロックマスタ[[番号]:[名前]],2,FALSE)</f>
        <v>11_宝塚小学校区まちづくり協議会</v>
      </c>
      <c r="I29" s="6" t="s">
        <v>693</v>
      </c>
      <c r="J29" s="6" t="s">
        <v>676</v>
      </c>
    </row>
    <row r="30" spans="1:10">
      <c r="A30" s="16" t="s">
        <v>121</v>
      </c>
      <c r="B30" s="16" t="s">
        <v>37</v>
      </c>
      <c r="C30" s="16">
        <v>5</v>
      </c>
      <c r="D30" s="16">
        <v>147</v>
      </c>
      <c r="E30" s="16" t="s">
        <v>77</v>
      </c>
      <c r="F30" s="16" t="s">
        <v>45</v>
      </c>
      <c r="G30" s="16">
        <v>16</v>
      </c>
      <c r="H30" s="6" t="str">
        <f>VLOOKUP(学年別学級児童生徒数[[#This Row],[まち協no]],まち協_ブロックマスタ[[番号]:[名前]],2,FALSE)</f>
        <v>16_宝塚市長尾地区まちづくり協議会</v>
      </c>
      <c r="I30" s="6" t="s">
        <v>693</v>
      </c>
      <c r="J30" s="6" t="s">
        <v>676</v>
      </c>
    </row>
    <row r="31" spans="1:10">
      <c r="A31" s="16" t="s">
        <v>121</v>
      </c>
      <c r="B31" s="16" t="s">
        <v>38</v>
      </c>
      <c r="C31" s="16">
        <v>5</v>
      </c>
      <c r="D31" s="16">
        <v>159</v>
      </c>
      <c r="E31" s="16" t="s">
        <v>77</v>
      </c>
      <c r="F31" s="16" t="s">
        <v>45</v>
      </c>
      <c r="G31" s="16">
        <v>16</v>
      </c>
      <c r="H31" s="6" t="str">
        <f>VLOOKUP(学年別学級児童生徒数[[#This Row],[まち協no]],まち協_ブロックマスタ[[番号]:[名前]],2,FALSE)</f>
        <v>16_宝塚市長尾地区まちづくり協議会</v>
      </c>
      <c r="I31" s="6" t="s">
        <v>693</v>
      </c>
      <c r="J31" s="6" t="s">
        <v>676</v>
      </c>
    </row>
    <row r="32" spans="1:10">
      <c r="A32" s="16" t="s">
        <v>121</v>
      </c>
      <c r="B32" s="16" t="s">
        <v>39</v>
      </c>
      <c r="C32" s="16">
        <v>5</v>
      </c>
      <c r="D32" s="16">
        <v>152</v>
      </c>
      <c r="E32" s="16" t="s">
        <v>77</v>
      </c>
      <c r="F32" s="16" t="s">
        <v>45</v>
      </c>
      <c r="G32" s="16">
        <v>16</v>
      </c>
      <c r="H32" s="6" t="str">
        <f>VLOOKUP(学年別学級児童生徒数[[#This Row],[まち協no]],まち協_ブロックマスタ[[番号]:[名前]],2,FALSE)</f>
        <v>16_宝塚市長尾地区まちづくり協議会</v>
      </c>
      <c r="I32" s="6" t="s">
        <v>693</v>
      </c>
      <c r="J32" s="6" t="s">
        <v>676</v>
      </c>
    </row>
    <row r="33" spans="1:10">
      <c r="A33" s="16" t="s">
        <v>121</v>
      </c>
      <c r="B33" s="16" t="s">
        <v>40</v>
      </c>
      <c r="C33" s="16">
        <v>5</v>
      </c>
      <c r="D33" s="16">
        <v>168</v>
      </c>
      <c r="E33" s="16" t="s">
        <v>77</v>
      </c>
      <c r="F33" s="16" t="s">
        <v>45</v>
      </c>
      <c r="G33" s="16">
        <v>16</v>
      </c>
      <c r="H33" s="6" t="str">
        <f>VLOOKUP(学年別学級児童生徒数[[#This Row],[まち協no]],まち協_ブロックマスタ[[番号]:[名前]],2,FALSE)</f>
        <v>16_宝塚市長尾地区まちづくり協議会</v>
      </c>
      <c r="I33" s="6" t="s">
        <v>693</v>
      </c>
      <c r="J33" s="6" t="s">
        <v>676</v>
      </c>
    </row>
    <row r="34" spans="1:10">
      <c r="A34" s="16" t="s">
        <v>121</v>
      </c>
      <c r="B34" s="16" t="s">
        <v>41</v>
      </c>
      <c r="C34" s="16">
        <v>5</v>
      </c>
      <c r="D34" s="16">
        <v>166</v>
      </c>
      <c r="E34" s="16" t="s">
        <v>77</v>
      </c>
      <c r="F34" s="16" t="s">
        <v>45</v>
      </c>
      <c r="G34" s="16">
        <v>16</v>
      </c>
      <c r="H34" s="6" t="str">
        <f>VLOOKUP(学年別学級児童生徒数[[#This Row],[まち協no]],まち協_ブロックマスタ[[番号]:[名前]],2,FALSE)</f>
        <v>16_宝塚市長尾地区まちづくり協議会</v>
      </c>
      <c r="I34" s="6" t="s">
        <v>693</v>
      </c>
      <c r="J34" s="6" t="s">
        <v>676</v>
      </c>
    </row>
    <row r="35" spans="1:10">
      <c r="A35" s="16" t="s">
        <v>121</v>
      </c>
      <c r="B35" s="16" t="s">
        <v>42</v>
      </c>
      <c r="C35" s="16">
        <v>5</v>
      </c>
      <c r="D35" s="16">
        <v>174</v>
      </c>
      <c r="E35" s="16" t="s">
        <v>77</v>
      </c>
      <c r="F35" s="16" t="s">
        <v>45</v>
      </c>
      <c r="G35" s="16">
        <v>16</v>
      </c>
      <c r="H35" s="6" t="str">
        <f>VLOOKUP(学年別学級児童生徒数[[#This Row],[まち協no]],まち協_ブロックマスタ[[番号]:[名前]],2,FALSE)</f>
        <v>16_宝塚市長尾地区まちづくり協議会</v>
      </c>
      <c r="I35" s="6" t="s">
        <v>693</v>
      </c>
      <c r="J35" s="6" t="s">
        <v>676</v>
      </c>
    </row>
    <row r="36" spans="1:10">
      <c r="A36" s="16" t="s">
        <v>121</v>
      </c>
      <c r="B36" s="16" t="s">
        <v>43</v>
      </c>
      <c r="C36" s="16">
        <v>10</v>
      </c>
      <c r="D36" s="16">
        <v>67</v>
      </c>
      <c r="E36" s="16" t="s">
        <v>77</v>
      </c>
      <c r="F36" s="16" t="s">
        <v>45</v>
      </c>
      <c r="G36" s="16">
        <v>16</v>
      </c>
      <c r="H36" s="6" t="str">
        <f>VLOOKUP(学年別学級児童生徒数[[#This Row],[まち協no]],まち協_ブロックマスタ[[番号]:[名前]],2,FALSE)</f>
        <v>16_宝塚市長尾地区まちづくり協議会</v>
      </c>
      <c r="I36" s="6" t="s">
        <v>693</v>
      </c>
      <c r="J36" s="6" t="s">
        <v>676</v>
      </c>
    </row>
    <row r="37" spans="1:10">
      <c r="A37" s="16" t="s">
        <v>112</v>
      </c>
      <c r="B37" s="16" t="s">
        <v>37</v>
      </c>
      <c r="C37" s="16">
        <v>0</v>
      </c>
      <c r="D37" s="16">
        <v>3</v>
      </c>
      <c r="E37" s="16" t="s">
        <v>113</v>
      </c>
      <c r="F37" s="16" t="s">
        <v>45</v>
      </c>
      <c r="G37" s="16">
        <v>20</v>
      </c>
      <c r="H37" s="6" t="str">
        <f>VLOOKUP(学年別学級児童生徒数[[#This Row],[まち協no]],まち協_ブロックマスタ[[番号]:[名前]],2,FALSE)</f>
        <v>20_宝塚市西谷地区まちづくり協議会</v>
      </c>
      <c r="I37" s="6" t="s">
        <v>693</v>
      </c>
      <c r="J37" s="6" t="s">
        <v>676</v>
      </c>
    </row>
    <row r="38" spans="1:10">
      <c r="A38" s="16" t="s">
        <v>112</v>
      </c>
      <c r="B38" s="16" t="s">
        <v>38</v>
      </c>
      <c r="C38" s="16">
        <v>0</v>
      </c>
      <c r="D38" s="16">
        <v>5</v>
      </c>
      <c r="E38" s="16" t="s">
        <v>113</v>
      </c>
      <c r="F38" s="16" t="s">
        <v>45</v>
      </c>
      <c r="G38" s="16">
        <v>20</v>
      </c>
      <c r="H38" s="6" t="str">
        <f>VLOOKUP(学年別学級児童生徒数[[#This Row],[まち協no]],まち協_ブロックマスタ[[番号]:[名前]],2,FALSE)</f>
        <v>20_宝塚市西谷地区まちづくり協議会</v>
      </c>
      <c r="I38" s="6" t="s">
        <v>693</v>
      </c>
      <c r="J38" s="6" t="s">
        <v>676</v>
      </c>
    </row>
    <row r="39" spans="1:10">
      <c r="A39" s="16" t="s">
        <v>112</v>
      </c>
      <c r="B39" s="16" t="s">
        <v>39</v>
      </c>
      <c r="C39" s="16">
        <v>0</v>
      </c>
      <c r="D39" s="16">
        <v>4</v>
      </c>
      <c r="E39" s="16" t="s">
        <v>113</v>
      </c>
      <c r="F39" s="16" t="s">
        <v>45</v>
      </c>
      <c r="G39" s="16">
        <v>20</v>
      </c>
      <c r="H39" s="6" t="str">
        <f>VLOOKUP(学年別学級児童生徒数[[#This Row],[まち協no]],まち協_ブロックマスタ[[番号]:[名前]],2,FALSE)</f>
        <v>20_宝塚市西谷地区まちづくり協議会</v>
      </c>
      <c r="I39" s="6" t="s">
        <v>693</v>
      </c>
      <c r="J39" s="6" t="s">
        <v>676</v>
      </c>
    </row>
    <row r="40" spans="1:10">
      <c r="A40" s="16" t="s">
        <v>112</v>
      </c>
      <c r="B40" s="16" t="s">
        <v>40</v>
      </c>
      <c r="C40" s="16">
        <v>0</v>
      </c>
      <c r="D40" s="16">
        <v>4</v>
      </c>
      <c r="E40" s="16" t="s">
        <v>113</v>
      </c>
      <c r="F40" s="16" t="s">
        <v>45</v>
      </c>
      <c r="G40" s="16">
        <v>20</v>
      </c>
      <c r="H40" s="6" t="str">
        <f>VLOOKUP(学年別学級児童生徒数[[#This Row],[まち協no]],まち協_ブロックマスタ[[番号]:[名前]],2,FALSE)</f>
        <v>20_宝塚市西谷地区まちづくり協議会</v>
      </c>
      <c r="I40" s="6" t="s">
        <v>693</v>
      </c>
      <c r="J40" s="6" t="s">
        <v>676</v>
      </c>
    </row>
    <row r="41" spans="1:10">
      <c r="A41" s="16" t="s">
        <v>112</v>
      </c>
      <c r="B41" s="16" t="s">
        <v>41</v>
      </c>
      <c r="C41" s="16">
        <v>0</v>
      </c>
      <c r="D41" s="16">
        <v>5</v>
      </c>
      <c r="E41" s="16" t="s">
        <v>113</v>
      </c>
      <c r="F41" s="16" t="s">
        <v>45</v>
      </c>
      <c r="G41" s="16">
        <v>20</v>
      </c>
      <c r="H41" s="6" t="str">
        <f>VLOOKUP(学年別学級児童生徒数[[#This Row],[まち協no]],まち協_ブロックマスタ[[番号]:[名前]],2,FALSE)</f>
        <v>20_宝塚市西谷地区まちづくり協議会</v>
      </c>
      <c r="I41" s="6" t="s">
        <v>693</v>
      </c>
      <c r="J41" s="6" t="s">
        <v>676</v>
      </c>
    </row>
    <row r="42" spans="1:10">
      <c r="A42" s="16" t="s">
        <v>112</v>
      </c>
      <c r="B42" s="16" t="s">
        <v>42</v>
      </c>
      <c r="C42" s="16">
        <v>0</v>
      </c>
      <c r="D42" s="16">
        <v>5</v>
      </c>
      <c r="E42" s="16" t="s">
        <v>113</v>
      </c>
      <c r="F42" s="16" t="s">
        <v>45</v>
      </c>
      <c r="G42" s="16">
        <v>20</v>
      </c>
      <c r="H42" s="6" t="str">
        <f>VLOOKUP(学年別学級児童生徒数[[#This Row],[まち協no]],まち協_ブロックマスタ[[番号]:[名前]],2,FALSE)</f>
        <v>20_宝塚市西谷地区まちづくり協議会</v>
      </c>
      <c r="I42" s="6" t="s">
        <v>693</v>
      </c>
      <c r="J42" s="6" t="s">
        <v>676</v>
      </c>
    </row>
    <row r="43" spans="1:10">
      <c r="A43" s="16" t="s">
        <v>112</v>
      </c>
      <c r="B43" s="16" t="s">
        <v>43</v>
      </c>
      <c r="C43" s="16">
        <v>2</v>
      </c>
      <c r="D43" s="16">
        <v>5</v>
      </c>
      <c r="E43" s="16" t="s">
        <v>113</v>
      </c>
      <c r="F43" s="16" t="s">
        <v>45</v>
      </c>
      <c r="G43" s="16">
        <v>20</v>
      </c>
      <c r="H43" s="6" t="str">
        <f>VLOOKUP(学年別学級児童生徒数[[#This Row],[まち協no]],まち協_ブロックマスタ[[番号]:[名前]],2,FALSE)</f>
        <v>20_宝塚市西谷地区まちづくり協議会</v>
      </c>
      <c r="I43" s="6" t="s">
        <v>693</v>
      </c>
      <c r="J43" s="6" t="s">
        <v>676</v>
      </c>
    </row>
    <row r="44" spans="1:10">
      <c r="A44" s="16" t="s">
        <v>115</v>
      </c>
      <c r="B44" s="16" t="s">
        <v>37</v>
      </c>
      <c r="C44" s="16">
        <v>3</v>
      </c>
      <c r="D44" s="16">
        <v>97</v>
      </c>
      <c r="E44" s="16" t="s">
        <v>116</v>
      </c>
      <c r="F44" s="16" t="s">
        <v>45</v>
      </c>
      <c r="G44" s="16">
        <v>1</v>
      </c>
      <c r="H44" s="6" t="str">
        <f>VLOOKUP(学年別学級児童生徒数[[#This Row],[まち協no]],まち協_ブロックマスタ[[番号]:[名前]],2,FALSE)</f>
        <v>1_仁川まちづくり協議会</v>
      </c>
      <c r="I44" s="6" t="s">
        <v>693</v>
      </c>
      <c r="J44" s="6" t="s">
        <v>676</v>
      </c>
    </row>
    <row r="45" spans="1:10">
      <c r="A45" s="16" t="s">
        <v>115</v>
      </c>
      <c r="B45" s="16" t="s">
        <v>38</v>
      </c>
      <c r="C45" s="16">
        <v>3</v>
      </c>
      <c r="D45" s="16">
        <v>90</v>
      </c>
      <c r="E45" s="16" t="s">
        <v>116</v>
      </c>
      <c r="F45" s="16" t="s">
        <v>45</v>
      </c>
      <c r="G45" s="16">
        <v>1</v>
      </c>
      <c r="H45" s="6" t="str">
        <f>VLOOKUP(学年別学級児童生徒数[[#This Row],[まち協no]],まち協_ブロックマスタ[[番号]:[名前]],2,FALSE)</f>
        <v>1_仁川まちづくり協議会</v>
      </c>
      <c r="I45" s="6" t="s">
        <v>693</v>
      </c>
      <c r="J45" s="6" t="s">
        <v>676</v>
      </c>
    </row>
    <row r="46" spans="1:10">
      <c r="A46" s="16" t="s">
        <v>115</v>
      </c>
      <c r="B46" s="16" t="s">
        <v>39</v>
      </c>
      <c r="C46" s="16">
        <v>3</v>
      </c>
      <c r="D46" s="16">
        <v>103</v>
      </c>
      <c r="E46" s="16" t="s">
        <v>116</v>
      </c>
      <c r="F46" s="16" t="s">
        <v>45</v>
      </c>
      <c r="G46" s="16">
        <v>1</v>
      </c>
      <c r="H46" s="6" t="str">
        <f>VLOOKUP(学年別学級児童生徒数[[#This Row],[まち協no]],まち協_ブロックマスタ[[番号]:[名前]],2,FALSE)</f>
        <v>1_仁川まちづくり協議会</v>
      </c>
      <c r="I46" s="6" t="s">
        <v>693</v>
      </c>
      <c r="J46" s="6" t="s">
        <v>676</v>
      </c>
    </row>
    <row r="47" spans="1:10">
      <c r="A47" s="16" t="s">
        <v>115</v>
      </c>
      <c r="B47" s="16" t="s">
        <v>40</v>
      </c>
      <c r="C47" s="16">
        <v>4</v>
      </c>
      <c r="D47" s="16">
        <v>108</v>
      </c>
      <c r="E47" s="16" t="s">
        <v>116</v>
      </c>
      <c r="F47" s="16" t="s">
        <v>45</v>
      </c>
      <c r="G47" s="16">
        <v>1</v>
      </c>
      <c r="H47" s="6" t="str">
        <f>VLOOKUP(学年別学級児童生徒数[[#This Row],[まち協no]],まち協_ブロックマスタ[[番号]:[名前]],2,FALSE)</f>
        <v>1_仁川まちづくり協議会</v>
      </c>
      <c r="I47" s="6" t="s">
        <v>693</v>
      </c>
      <c r="J47" s="6" t="s">
        <v>676</v>
      </c>
    </row>
    <row r="48" spans="1:10">
      <c r="A48" s="16" t="s">
        <v>115</v>
      </c>
      <c r="B48" s="16" t="s">
        <v>41</v>
      </c>
      <c r="C48" s="16">
        <v>3</v>
      </c>
      <c r="D48" s="16">
        <v>97</v>
      </c>
      <c r="E48" s="16" t="s">
        <v>116</v>
      </c>
      <c r="F48" s="16" t="s">
        <v>45</v>
      </c>
      <c r="G48" s="16">
        <v>1</v>
      </c>
      <c r="H48" s="6" t="str">
        <f>VLOOKUP(学年別学級児童生徒数[[#This Row],[まち協no]],まち協_ブロックマスタ[[番号]:[名前]],2,FALSE)</f>
        <v>1_仁川まちづくり協議会</v>
      </c>
      <c r="I48" s="6" t="s">
        <v>693</v>
      </c>
      <c r="J48" s="6" t="s">
        <v>676</v>
      </c>
    </row>
    <row r="49" spans="1:10">
      <c r="A49" s="16" t="s">
        <v>115</v>
      </c>
      <c r="B49" s="16" t="s">
        <v>42</v>
      </c>
      <c r="C49" s="16">
        <v>3</v>
      </c>
      <c r="D49" s="16">
        <v>100</v>
      </c>
      <c r="E49" s="16" t="s">
        <v>116</v>
      </c>
      <c r="F49" s="16" t="s">
        <v>45</v>
      </c>
      <c r="G49" s="16">
        <v>1</v>
      </c>
      <c r="H49" s="6" t="str">
        <f>VLOOKUP(学年別学級児童生徒数[[#This Row],[まち協no]],まち協_ブロックマスタ[[番号]:[名前]],2,FALSE)</f>
        <v>1_仁川まちづくり協議会</v>
      </c>
      <c r="I49" s="6" t="s">
        <v>693</v>
      </c>
      <c r="J49" s="6" t="s">
        <v>676</v>
      </c>
    </row>
    <row r="50" spans="1:10">
      <c r="A50" s="16" t="s">
        <v>115</v>
      </c>
      <c r="B50" s="16" t="s">
        <v>43</v>
      </c>
      <c r="C50" s="16">
        <v>5</v>
      </c>
      <c r="D50" s="16">
        <v>26</v>
      </c>
      <c r="E50" s="16" t="s">
        <v>116</v>
      </c>
      <c r="F50" s="16" t="s">
        <v>45</v>
      </c>
      <c r="G50" s="16">
        <v>1</v>
      </c>
      <c r="H50" s="6" t="str">
        <f>VLOOKUP(学年別学級児童生徒数[[#This Row],[まち協no]],まち協_ブロックマスタ[[番号]:[名前]],2,FALSE)</f>
        <v>1_仁川まちづくり協議会</v>
      </c>
      <c r="I50" s="6" t="s">
        <v>693</v>
      </c>
      <c r="J50" s="6" t="s">
        <v>676</v>
      </c>
    </row>
    <row r="51" spans="1:10">
      <c r="A51" s="16" t="s">
        <v>119</v>
      </c>
      <c r="B51" s="16" t="s">
        <v>37</v>
      </c>
      <c r="C51" s="16">
        <v>3</v>
      </c>
      <c r="D51" s="16">
        <v>95</v>
      </c>
      <c r="E51" s="16" t="s">
        <v>120</v>
      </c>
      <c r="F51" s="16" t="s">
        <v>45</v>
      </c>
      <c r="G51" s="16">
        <v>6</v>
      </c>
      <c r="H51" s="6" t="str">
        <f>VLOOKUP(学年別学級児童生徒数[[#This Row],[まち協no]],まち協_ブロックマスタ[[番号]:[名前]],2,FALSE)</f>
        <v>6_宝塚市西山まちづくり協議会</v>
      </c>
      <c r="I51" s="6" t="s">
        <v>693</v>
      </c>
      <c r="J51" s="6" t="s">
        <v>676</v>
      </c>
    </row>
    <row r="52" spans="1:10">
      <c r="A52" s="16" t="s">
        <v>119</v>
      </c>
      <c r="B52" s="16" t="s">
        <v>38</v>
      </c>
      <c r="C52" s="16">
        <v>3</v>
      </c>
      <c r="D52" s="16">
        <v>92</v>
      </c>
      <c r="E52" s="16" t="s">
        <v>120</v>
      </c>
      <c r="F52" s="16" t="s">
        <v>45</v>
      </c>
      <c r="G52" s="16">
        <v>6</v>
      </c>
      <c r="H52" s="6" t="str">
        <f>VLOOKUP(学年別学級児童生徒数[[#This Row],[まち協no]],まち協_ブロックマスタ[[番号]:[名前]],2,FALSE)</f>
        <v>6_宝塚市西山まちづくり協議会</v>
      </c>
      <c r="I52" s="6" t="s">
        <v>693</v>
      </c>
      <c r="J52" s="6" t="s">
        <v>676</v>
      </c>
    </row>
    <row r="53" spans="1:10">
      <c r="A53" s="16" t="s">
        <v>119</v>
      </c>
      <c r="B53" s="16" t="s">
        <v>39</v>
      </c>
      <c r="C53" s="16">
        <v>3</v>
      </c>
      <c r="D53" s="16">
        <v>100</v>
      </c>
      <c r="E53" s="16" t="s">
        <v>120</v>
      </c>
      <c r="F53" s="16" t="s">
        <v>45</v>
      </c>
      <c r="G53" s="16">
        <v>6</v>
      </c>
      <c r="H53" s="6" t="str">
        <f>VLOOKUP(学年別学級児童生徒数[[#This Row],[まち協no]],まち協_ブロックマスタ[[番号]:[名前]],2,FALSE)</f>
        <v>6_宝塚市西山まちづくり協議会</v>
      </c>
      <c r="I53" s="6" t="s">
        <v>693</v>
      </c>
      <c r="J53" s="6" t="s">
        <v>676</v>
      </c>
    </row>
    <row r="54" spans="1:10">
      <c r="A54" s="16" t="s">
        <v>119</v>
      </c>
      <c r="B54" s="16" t="s">
        <v>40</v>
      </c>
      <c r="C54" s="16">
        <v>3</v>
      </c>
      <c r="D54" s="16">
        <v>100</v>
      </c>
      <c r="E54" s="16" t="s">
        <v>120</v>
      </c>
      <c r="F54" s="16" t="s">
        <v>45</v>
      </c>
      <c r="G54" s="16">
        <v>6</v>
      </c>
      <c r="H54" s="6" t="str">
        <f>VLOOKUP(学年別学級児童生徒数[[#This Row],[まち協no]],まち協_ブロックマスタ[[番号]:[名前]],2,FALSE)</f>
        <v>6_宝塚市西山まちづくり協議会</v>
      </c>
      <c r="I54" s="6" t="s">
        <v>693</v>
      </c>
      <c r="J54" s="6" t="s">
        <v>676</v>
      </c>
    </row>
    <row r="55" spans="1:10">
      <c r="A55" s="16" t="s">
        <v>119</v>
      </c>
      <c r="B55" s="16" t="s">
        <v>41</v>
      </c>
      <c r="C55" s="16">
        <v>4</v>
      </c>
      <c r="D55" s="16">
        <v>130</v>
      </c>
      <c r="E55" s="16" t="s">
        <v>120</v>
      </c>
      <c r="F55" s="16" t="s">
        <v>45</v>
      </c>
      <c r="G55" s="16">
        <v>6</v>
      </c>
      <c r="H55" s="6" t="str">
        <f>VLOOKUP(学年別学級児童生徒数[[#This Row],[まち協no]],まち協_ブロックマスタ[[番号]:[名前]],2,FALSE)</f>
        <v>6_宝塚市西山まちづくり協議会</v>
      </c>
      <c r="I55" s="6" t="s">
        <v>693</v>
      </c>
      <c r="J55" s="6" t="s">
        <v>676</v>
      </c>
    </row>
    <row r="56" spans="1:10">
      <c r="A56" s="16" t="s">
        <v>119</v>
      </c>
      <c r="B56" s="16" t="s">
        <v>42</v>
      </c>
      <c r="C56" s="16">
        <v>3</v>
      </c>
      <c r="D56" s="16">
        <v>98</v>
      </c>
      <c r="E56" s="16" t="s">
        <v>120</v>
      </c>
      <c r="F56" s="16" t="s">
        <v>45</v>
      </c>
      <c r="G56" s="16">
        <v>6</v>
      </c>
      <c r="H56" s="6" t="str">
        <f>VLOOKUP(学年別学級児童生徒数[[#This Row],[まち協no]],まち協_ブロックマスタ[[番号]:[名前]],2,FALSE)</f>
        <v>6_宝塚市西山まちづくり協議会</v>
      </c>
      <c r="I56" s="6" t="s">
        <v>693</v>
      </c>
      <c r="J56" s="6" t="s">
        <v>676</v>
      </c>
    </row>
    <row r="57" spans="1:10">
      <c r="A57" s="16" t="s">
        <v>119</v>
      </c>
      <c r="B57" s="16" t="s">
        <v>43</v>
      </c>
      <c r="C57" s="16">
        <v>5</v>
      </c>
      <c r="D57" s="16">
        <v>29</v>
      </c>
      <c r="E57" s="16" t="s">
        <v>120</v>
      </c>
      <c r="F57" s="16" t="s">
        <v>45</v>
      </c>
      <c r="G57" s="16">
        <v>6</v>
      </c>
      <c r="H57" s="6" t="str">
        <f>VLOOKUP(学年別学級児童生徒数[[#This Row],[まち協no]],まち協_ブロックマスタ[[番号]:[名前]],2,FALSE)</f>
        <v>6_宝塚市西山まちづくり協議会</v>
      </c>
      <c r="I57" s="6" t="s">
        <v>693</v>
      </c>
      <c r="J57" s="6" t="s">
        <v>676</v>
      </c>
    </row>
    <row r="58" spans="1:10">
      <c r="A58" s="16" t="s">
        <v>122</v>
      </c>
      <c r="B58" s="16" t="s">
        <v>37</v>
      </c>
      <c r="C58" s="16">
        <v>4</v>
      </c>
      <c r="D58" s="16">
        <v>132</v>
      </c>
      <c r="E58" s="16" t="s">
        <v>123</v>
      </c>
      <c r="F58" s="16" t="s">
        <v>45</v>
      </c>
      <c r="G58" s="16">
        <v>12</v>
      </c>
      <c r="H58" s="6" t="str">
        <f>VLOOKUP(学年別学級児童生徒数[[#This Row],[まち協no]],まち協_ブロックマスタ[[番号]:[名前]],2,FALSE)</f>
        <v>12_売布小学校区まちづくり協議会</v>
      </c>
      <c r="I58" s="6" t="s">
        <v>693</v>
      </c>
      <c r="J58" s="6" t="s">
        <v>676</v>
      </c>
    </row>
    <row r="59" spans="1:10">
      <c r="A59" s="16" t="s">
        <v>122</v>
      </c>
      <c r="B59" s="16" t="s">
        <v>38</v>
      </c>
      <c r="C59" s="16">
        <v>4</v>
      </c>
      <c r="D59" s="16">
        <v>107</v>
      </c>
      <c r="E59" s="16" t="s">
        <v>123</v>
      </c>
      <c r="F59" s="16" t="s">
        <v>45</v>
      </c>
      <c r="G59" s="16">
        <v>12</v>
      </c>
      <c r="H59" s="6" t="str">
        <f>VLOOKUP(学年別学級児童生徒数[[#This Row],[まち協no]],まち協_ブロックマスタ[[番号]:[名前]],2,FALSE)</f>
        <v>12_売布小学校区まちづくり協議会</v>
      </c>
      <c r="I59" s="6" t="s">
        <v>693</v>
      </c>
      <c r="J59" s="6" t="s">
        <v>676</v>
      </c>
    </row>
    <row r="60" spans="1:10">
      <c r="A60" s="16" t="s">
        <v>122</v>
      </c>
      <c r="B60" s="16" t="s">
        <v>39</v>
      </c>
      <c r="C60" s="16">
        <v>4</v>
      </c>
      <c r="D60" s="16">
        <v>120</v>
      </c>
      <c r="E60" s="16" t="s">
        <v>123</v>
      </c>
      <c r="F60" s="16" t="s">
        <v>45</v>
      </c>
      <c r="G60" s="16">
        <v>12</v>
      </c>
      <c r="H60" s="6" t="str">
        <f>VLOOKUP(学年別学級児童生徒数[[#This Row],[まち協no]],まち協_ブロックマスタ[[番号]:[名前]],2,FALSE)</f>
        <v>12_売布小学校区まちづくり協議会</v>
      </c>
      <c r="I60" s="6" t="s">
        <v>693</v>
      </c>
      <c r="J60" s="6" t="s">
        <v>676</v>
      </c>
    </row>
    <row r="61" spans="1:10">
      <c r="A61" s="16" t="s">
        <v>122</v>
      </c>
      <c r="B61" s="16" t="s">
        <v>40</v>
      </c>
      <c r="C61" s="16">
        <v>4</v>
      </c>
      <c r="D61" s="16">
        <v>112</v>
      </c>
      <c r="E61" s="16" t="s">
        <v>123</v>
      </c>
      <c r="F61" s="16" t="s">
        <v>45</v>
      </c>
      <c r="G61" s="16">
        <v>12</v>
      </c>
      <c r="H61" s="6" t="str">
        <f>VLOOKUP(学年別学級児童生徒数[[#This Row],[まち協no]],まち協_ブロックマスタ[[番号]:[名前]],2,FALSE)</f>
        <v>12_売布小学校区まちづくり協議会</v>
      </c>
      <c r="I61" s="6" t="s">
        <v>693</v>
      </c>
      <c r="J61" s="6" t="s">
        <v>676</v>
      </c>
    </row>
    <row r="62" spans="1:10">
      <c r="A62" s="16" t="s">
        <v>122</v>
      </c>
      <c r="B62" s="16" t="s">
        <v>41</v>
      </c>
      <c r="C62" s="16">
        <v>4</v>
      </c>
      <c r="D62" s="16">
        <v>113</v>
      </c>
      <c r="E62" s="16" t="s">
        <v>123</v>
      </c>
      <c r="F62" s="16" t="s">
        <v>45</v>
      </c>
      <c r="G62" s="16">
        <v>12</v>
      </c>
      <c r="H62" s="6" t="str">
        <f>VLOOKUP(学年別学級児童生徒数[[#This Row],[まち協no]],まち協_ブロックマスタ[[番号]:[名前]],2,FALSE)</f>
        <v>12_売布小学校区まちづくり協議会</v>
      </c>
      <c r="I62" s="6" t="s">
        <v>693</v>
      </c>
      <c r="J62" s="6" t="s">
        <v>676</v>
      </c>
    </row>
    <row r="63" spans="1:10">
      <c r="A63" s="16" t="s">
        <v>122</v>
      </c>
      <c r="B63" s="16" t="s">
        <v>42</v>
      </c>
      <c r="C63" s="16">
        <v>4</v>
      </c>
      <c r="D63" s="16">
        <v>112</v>
      </c>
      <c r="E63" s="16" t="s">
        <v>123</v>
      </c>
      <c r="F63" s="16" t="s">
        <v>45</v>
      </c>
      <c r="G63" s="16">
        <v>12</v>
      </c>
      <c r="H63" s="6" t="str">
        <f>VLOOKUP(学年別学級児童生徒数[[#This Row],[まち協no]],まち協_ブロックマスタ[[番号]:[名前]],2,FALSE)</f>
        <v>12_売布小学校区まちづくり協議会</v>
      </c>
      <c r="I63" s="6" t="s">
        <v>693</v>
      </c>
      <c r="J63" s="6" t="s">
        <v>676</v>
      </c>
    </row>
    <row r="64" spans="1:10">
      <c r="A64" s="16" t="s">
        <v>122</v>
      </c>
      <c r="B64" s="16" t="s">
        <v>43</v>
      </c>
      <c r="C64" s="16">
        <v>9</v>
      </c>
      <c r="D64" s="16">
        <v>51</v>
      </c>
      <c r="E64" s="16" t="s">
        <v>123</v>
      </c>
      <c r="F64" s="16" t="s">
        <v>45</v>
      </c>
      <c r="G64" s="16">
        <v>12</v>
      </c>
      <c r="H64" s="6" t="str">
        <f>VLOOKUP(学年別学級児童生徒数[[#This Row],[まち協no]],まち協_ブロックマスタ[[番号]:[名前]],2,FALSE)</f>
        <v>12_売布小学校区まちづくり協議会</v>
      </c>
      <c r="I64" s="6" t="s">
        <v>693</v>
      </c>
      <c r="J64" s="6" t="s">
        <v>676</v>
      </c>
    </row>
    <row r="65" spans="1:10">
      <c r="A65" s="16" t="s">
        <v>124</v>
      </c>
      <c r="B65" s="16" t="s">
        <v>37</v>
      </c>
      <c r="C65" s="16">
        <v>4</v>
      </c>
      <c r="D65" s="16">
        <v>108</v>
      </c>
      <c r="E65" s="16" t="s">
        <v>78</v>
      </c>
      <c r="F65" s="16" t="s">
        <v>45</v>
      </c>
      <c r="G65" s="16">
        <v>16</v>
      </c>
      <c r="H65" s="6" t="str">
        <f>VLOOKUP(学年別学級児童生徒数[[#This Row],[まち協no]],まち協_ブロックマスタ[[番号]:[名前]],2,FALSE)</f>
        <v>16_宝塚市長尾地区まちづくり協議会</v>
      </c>
      <c r="I65" s="6" t="s">
        <v>693</v>
      </c>
      <c r="J65" s="6" t="s">
        <v>676</v>
      </c>
    </row>
    <row r="66" spans="1:10">
      <c r="A66" s="16" t="s">
        <v>124</v>
      </c>
      <c r="B66" s="16" t="s">
        <v>38</v>
      </c>
      <c r="C66" s="16">
        <v>3</v>
      </c>
      <c r="D66" s="16">
        <v>102</v>
      </c>
      <c r="E66" s="16" t="s">
        <v>78</v>
      </c>
      <c r="F66" s="16" t="s">
        <v>45</v>
      </c>
      <c r="G66" s="16">
        <v>16</v>
      </c>
      <c r="H66" s="6" t="str">
        <f>VLOOKUP(学年別学級児童生徒数[[#This Row],[まち協no]],まち協_ブロックマスタ[[番号]:[名前]],2,FALSE)</f>
        <v>16_宝塚市長尾地区まちづくり協議会</v>
      </c>
      <c r="I66" s="6" t="s">
        <v>693</v>
      </c>
      <c r="J66" s="6" t="s">
        <v>676</v>
      </c>
    </row>
    <row r="67" spans="1:10">
      <c r="A67" s="16" t="s">
        <v>124</v>
      </c>
      <c r="B67" s="16" t="s">
        <v>39</v>
      </c>
      <c r="C67" s="16">
        <v>4</v>
      </c>
      <c r="D67" s="16">
        <v>109</v>
      </c>
      <c r="E67" s="16" t="s">
        <v>78</v>
      </c>
      <c r="F67" s="16" t="s">
        <v>45</v>
      </c>
      <c r="G67" s="16">
        <v>16</v>
      </c>
      <c r="H67" s="6" t="str">
        <f>VLOOKUP(学年別学級児童生徒数[[#This Row],[まち協no]],まち協_ブロックマスタ[[番号]:[名前]],2,FALSE)</f>
        <v>16_宝塚市長尾地区まちづくり協議会</v>
      </c>
      <c r="I67" s="6" t="s">
        <v>693</v>
      </c>
      <c r="J67" s="6" t="s">
        <v>676</v>
      </c>
    </row>
    <row r="68" spans="1:10">
      <c r="A68" s="16" t="s">
        <v>124</v>
      </c>
      <c r="B68" s="16" t="s">
        <v>40</v>
      </c>
      <c r="C68" s="16">
        <v>4</v>
      </c>
      <c r="D68" s="16">
        <v>111</v>
      </c>
      <c r="E68" s="16" t="s">
        <v>78</v>
      </c>
      <c r="F68" s="16" t="s">
        <v>45</v>
      </c>
      <c r="G68" s="16">
        <v>16</v>
      </c>
      <c r="H68" s="6" t="str">
        <f>VLOOKUP(学年別学級児童生徒数[[#This Row],[まち協no]],まち協_ブロックマスタ[[番号]:[名前]],2,FALSE)</f>
        <v>16_宝塚市長尾地区まちづくり協議会</v>
      </c>
      <c r="I68" s="6" t="s">
        <v>693</v>
      </c>
      <c r="J68" s="6" t="s">
        <v>676</v>
      </c>
    </row>
    <row r="69" spans="1:10">
      <c r="A69" s="16" t="s">
        <v>124</v>
      </c>
      <c r="B69" s="16" t="s">
        <v>41</v>
      </c>
      <c r="C69" s="16">
        <v>4</v>
      </c>
      <c r="D69" s="16">
        <v>112</v>
      </c>
      <c r="E69" s="16" t="s">
        <v>78</v>
      </c>
      <c r="F69" s="16" t="s">
        <v>45</v>
      </c>
      <c r="G69" s="16">
        <v>16</v>
      </c>
      <c r="H69" s="6" t="str">
        <f>VLOOKUP(学年別学級児童生徒数[[#This Row],[まち協no]],まち協_ブロックマスタ[[番号]:[名前]],2,FALSE)</f>
        <v>16_宝塚市長尾地区まちづくり協議会</v>
      </c>
      <c r="I69" s="6" t="s">
        <v>693</v>
      </c>
      <c r="J69" s="6" t="s">
        <v>676</v>
      </c>
    </row>
    <row r="70" spans="1:10">
      <c r="A70" s="16" t="s">
        <v>124</v>
      </c>
      <c r="B70" s="16" t="s">
        <v>42</v>
      </c>
      <c r="C70" s="16">
        <v>4</v>
      </c>
      <c r="D70" s="16">
        <v>106</v>
      </c>
      <c r="E70" s="16" t="s">
        <v>78</v>
      </c>
      <c r="F70" s="16" t="s">
        <v>45</v>
      </c>
      <c r="G70" s="16">
        <v>16</v>
      </c>
      <c r="H70" s="6" t="str">
        <f>VLOOKUP(学年別学級児童生徒数[[#This Row],[まち協no]],まち協_ブロックマスタ[[番号]:[名前]],2,FALSE)</f>
        <v>16_宝塚市長尾地区まちづくり協議会</v>
      </c>
      <c r="I70" s="6" t="s">
        <v>693</v>
      </c>
      <c r="J70" s="6" t="s">
        <v>676</v>
      </c>
    </row>
    <row r="71" spans="1:10">
      <c r="A71" s="16" t="s">
        <v>124</v>
      </c>
      <c r="B71" s="16" t="s">
        <v>43</v>
      </c>
      <c r="C71" s="16">
        <v>8</v>
      </c>
      <c r="D71" s="16">
        <v>59</v>
      </c>
      <c r="E71" s="16" t="s">
        <v>78</v>
      </c>
      <c r="F71" s="16" t="s">
        <v>45</v>
      </c>
      <c r="G71" s="16">
        <v>16</v>
      </c>
      <c r="H71" s="6" t="str">
        <f>VLOOKUP(学年別学級児童生徒数[[#This Row],[まち協no]],まち協_ブロックマスタ[[番号]:[名前]],2,FALSE)</f>
        <v>16_宝塚市長尾地区まちづくり協議会</v>
      </c>
      <c r="I71" s="6" t="s">
        <v>693</v>
      </c>
      <c r="J71" s="6" t="s">
        <v>676</v>
      </c>
    </row>
    <row r="72" spans="1:10">
      <c r="A72" s="16" t="s">
        <v>93</v>
      </c>
      <c r="B72" s="16" t="s">
        <v>37</v>
      </c>
      <c r="C72" s="16">
        <v>2</v>
      </c>
      <c r="D72" s="16">
        <v>59</v>
      </c>
      <c r="E72" s="16" t="s">
        <v>94</v>
      </c>
      <c r="F72" s="16" t="s">
        <v>45</v>
      </c>
      <c r="G72" s="16">
        <v>5</v>
      </c>
      <c r="H72" s="6" t="str">
        <f>VLOOKUP(学年別学級児童生徒数[[#This Row],[まち協no]],まち協_ブロックマスタ[[番号]:[名前]],2,FALSE)</f>
        <v>5_宝塚市末成小学校地域まちづくり協議会</v>
      </c>
      <c r="I72" s="6" t="s">
        <v>693</v>
      </c>
      <c r="J72" s="6" t="s">
        <v>676</v>
      </c>
    </row>
    <row r="73" spans="1:10">
      <c r="A73" s="16" t="s">
        <v>93</v>
      </c>
      <c r="B73" s="16" t="s">
        <v>38</v>
      </c>
      <c r="C73" s="16">
        <v>2</v>
      </c>
      <c r="D73" s="16">
        <v>66</v>
      </c>
      <c r="E73" s="16" t="s">
        <v>94</v>
      </c>
      <c r="F73" s="16" t="s">
        <v>45</v>
      </c>
      <c r="G73" s="16">
        <v>5</v>
      </c>
      <c r="H73" s="6" t="str">
        <f>VLOOKUP(学年別学級児童生徒数[[#This Row],[まち協no]],まち協_ブロックマスタ[[番号]:[名前]],2,FALSE)</f>
        <v>5_宝塚市末成小学校地域まちづくり協議会</v>
      </c>
      <c r="I73" s="6" t="s">
        <v>693</v>
      </c>
      <c r="J73" s="6" t="s">
        <v>676</v>
      </c>
    </row>
    <row r="74" spans="1:10">
      <c r="A74" s="16" t="s">
        <v>93</v>
      </c>
      <c r="B74" s="16" t="s">
        <v>39</v>
      </c>
      <c r="C74" s="16">
        <v>2</v>
      </c>
      <c r="D74" s="16">
        <v>65</v>
      </c>
      <c r="E74" s="16" t="s">
        <v>94</v>
      </c>
      <c r="F74" s="16" t="s">
        <v>45</v>
      </c>
      <c r="G74" s="16">
        <v>5</v>
      </c>
      <c r="H74" s="6" t="str">
        <f>VLOOKUP(学年別学級児童生徒数[[#This Row],[まち協no]],まち協_ブロックマスタ[[番号]:[名前]],2,FALSE)</f>
        <v>5_宝塚市末成小学校地域まちづくり協議会</v>
      </c>
      <c r="I74" s="6" t="s">
        <v>693</v>
      </c>
      <c r="J74" s="6" t="s">
        <v>676</v>
      </c>
    </row>
    <row r="75" spans="1:10">
      <c r="A75" s="16" t="s">
        <v>93</v>
      </c>
      <c r="B75" s="16" t="s">
        <v>40</v>
      </c>
      <c r="C75" s="16">
        <v>2</v>
      </c>
      <c r="D75" s="16">
        <v>40</v>
      </c>
      <c r="E75" s="16" t="s">
        <v>94</v>
      </c>
      <c r="F75" s="16" t="s">
        <v>45</v>
      </c>
      <c r="G75" s="16">
        <v>5</v>
      </c>
      <c r="H75" s="6" t="str">
        <f>VLOOKUP(学年別学級児童生徒数[[#This Row],[まち協no]],まち協_ブロックマスタ[[番号]:[名前]],2,FALSE)</f>
        <v>5_宝塚市末成小学校地域まちづくり協議会</v>
      </c>
      <c r="I75" s="6" t="s">
        <v>693</v>
      </c>
      <c r="J75" s="6" t="s">
        <v>676</v>
      </c>
    </row>
    <row r="76" spans="1:10">
      <c r="A76" s="16" t="s">
        <v>93</v>
      </c>
      <c r="B76" s="16" t="s">
        <v>41</v>
      </c>
      <c r="C76" s="16">
        <v>2</v>
      </c>
      <c r="D76" s="16">
        <v>56</v>
      </c>
      <c r="E76" s="16" t="s">
        <v>94</v>
      </c>
      <c r="F76" s="16" t="s">
        <v>45</v>
      </c>
      <c r="G76" s="16">
        <v>5</v>
      </c>
      <c r="H76" s="6" t="str">
        <f>VLOOKUP(学年別学級児童生徒数[[#This Row],[まち協no]],まち協_ブロックマスタ[[番号]:[名前]],2,FALSE)</f>
        <v>5_宝塚市末成小学校地域まちづくり協議会</v>
      </c>
      <c r="I76" s="6" t="s">
        <v>693</v>
      </c>
      <c r="J76" s="6" t="s">
        <v>676</v>
      </c>
    </row>
    <row r="77" spans="1:10">
      <c r="A77" s="16" t="s">
        <v>93</v>
      </c>
      <c r="B77" s="16" t="s">
        <v>42</v>
      </c>
      <c r="C77" s="16">
        <v>2</v>
      </c>
      <c r="D77" s="16">
        <v>65</v>
      </c>
      <c r="E77" s="16" t="s">
        <v>94</v>
      </c>
      <c r="F77" s="16" t="s">
        <v>45</v>
      </c>
      <c r="G77" s="16">
        <v>5</v>
      </c>
      <c r="H77" s="6" t="str">
        <f>VLOOKUP(学年別学級児童生徒数[[#This Row],[まち協no]],まち協_ブロックマスタ[[番号]:[名前]],2,FALSE)</f>
        <v>5_宝塚市末成小学校地域まちづくり協議会</v>
      </c>
      <c r="I77" s="6" t="s">
        <v>693</v>
      </c>
      <c r="J77" s="6" t="s">
        <v>676</v>
      </c>
    </row>
    <row r="78" spans="1:10">
      <c r="A78" s="16" t="s">
        <v>93</v>
      </c>
      <c r="B78" s="16" t="s">
        <v>43</v>
      </c>
      <c r="C78" s="16">
        <v>6</v>
      </c>
      <c r="D78" s="16">
        <v>41</v>
      </c>
      <c r="E78" s="16" t="s">
        <v>94</v>
      </c>
      <c r="F78" s="16" t="s">
        <v>45</v>
      </c>
      <c r="G78" s="16">
        <v>5</v>
      </c>
      <c r="H78" s="6" t="str">
        <f>VLOOKUP(学年別学級児童生徒数[[#This Row],[まち協no]],まち協_ブロックマスタ[[番号]:[名前]],2,FALSE)</f>
        <v>5_宝塚市末成小学校地域まちづくり協議会</v>
      </c>
      <c r="I78" s="6" t="s">
        <v>693</v>
      </c>
      <c r="J78" s="6" t="s">
        <v>676</v>
      </c>
    </row>
    <row r="79" spans="1:10">
      <c r="A79" s="16" t="s">
        <v>95</v>
      </c>
      <c r="B79" s="16" t="s">
        <v>37</v>
      </c>
      <c r="C79" s="16">
        <v>2</v>
      </c>
      <c r="D79" s="16">
        <v>68</v>
      </c>
      <c r="E79" s="16" t="s">
        <v>96</v>
      </c>
      <c r="F79" s="16" t="s">
        <v>45</v>
      </c>
      <c r="G79" s="16">
        <v>15</v>
      </c>
      <c r="H79" s="6" t="str">
        <f>VLOOKUP(学年別学級児童生徒数[[#This Row],[まち協no]],まち協_ブロックマスタ[[番号]:[名前]],2,FALSE)</f>
        <v>15_安倉地区まちづくり協議会</v>
      </c>
      <c r="I79" s="6" t="s">
        <v>693</v>
      </c>
      <c r="J79" s="6" t="s">
        <v>676</v>
      </c>
    </row>
    <row r="80" spans="1:10">
      <c r="A80" s="16" t="s">
        <v>95</v>
      </c>
      <c r="B80" s="16" t="s">
        <v>38</v>
      </c>
      <c r="C80" s="16">
        <v>2</v>
      </c>
      <c r="D80" s="16">
        <v>65</v>
      </c>
      <c r="E80" s="16" t="s">
        <v>96</v>
      </c>
      <c r="F80" s="16" t="s">
        <v>45</v>
      </c>
      <c r="G80" s="16">
        <v>15</v>
      </c>
      <c r="H80" s="6" t="str">
        <f>VLOOKUP(学年別学級児童生徒数[[#This Row],[まち協no]],まち協_ブロックマスタ[[番号]:[名前]],2,FALSE)</f>
        <v>15_安倉地区まちづくり協議会</v>
      </c>
      <c r="I80" s="6" t="s">
        <v>693</v>
      </c>
      <c r="J80" s="6" t="s">
        <v>676</v>
      </c>
    </row>
    <row r="81" spans="1:10">
      <c r="A81" s="16" t="s">
        <v>95</v>
      </c>
      <c r="B81" s="16" t="s">
        <v>39</v>
      </c>
      <c r="C81" s="16">
        <v>2</v>
      </c>
      <c r="D81" s="16">
        <v>62</v>
      </c>
      <c r="E81" s="16" t="s">
        <v>96</v>
      </c>
      <c r="F81" s="16" t="s">
        <v>45</v>
      </c>
      <c r="G81" s="16">
        <v>15</v>
      </c>
      <c r="H81" s="6" t="str">
        <f>VLOOKUP(学年別学級児童生徒数[[#This Row],[まち協no]],まち協_ブロックマスタ[[番号]:[名前]],2,FALSE)</f>
        <v>15_安倉地区まちづくり協議会</v>
      </c>
      <c r="I81" s="6" t="s">
        <v>693</v>
      </c>
      <c r="J81" s="6" t="s">
        <v>676</v>
      </c>
    </row>
    <row r="82" spans="1:10">
      <c r="A82" s="16" t="s">
        <v>95</v>
      </c>
      <c r="B82" s="16" t="s">
        <v>40</v>
      </c>
      <c r="C82" s="16">
        <v>2</v>
      </c>
      <c r="D82" s="16">
        <v>57</v>
      </c>
      <c r="E82" s="16" t="s">
        <v>96</v>
      </c>
      <c r="F82" s="16" t="s">
        <v>45</v>
      </c>
      <c r="G82" s="16">
        <v>15</v>
      </c>
      <c r="H82" s="6" t="str">
        <f>VLOOKUP(学年別学級児童生徒数[[#This Row],[まち協no]],まち協_ブロックマスタ[[番号]:[名前]],2,FALSE)</f>
        <v>15_安倉地区まちづくり協議会</v>
      </c>
      <c r="I82" s="6" t="s">
        <v>693</v>
      </c>
      <c r="J82" s="6" t="s">
        <v>676</v>
      </c>
    </row>
    <row r="83" spans="1:10">
      <c r="A83" s="16" t="s">
        <v>95</v>
      </c>
      <c r="B83" s="16" t="s">
        <v>41</v>
      </c>
      <c r="C83" s="16">
        <v>2</v>
      </c>
      <c r="D83" s="16">
        <v>66</v>
      </c>
      <c r="E83" s="16" t="s">
        <v>96</v>
      </c>
      <c r="F83" s="16" t="s">
        <v>45</v>
      </c>
      <c r="G83" s="16">
        <v>15</v>
      </c>
      <c r="H83" s="6" t="str">
        <f>VLOOKUP(学年別学級児童生徒数[[#This Row],[まち協no]],まち協_ブロックマスタ[[番号]:[名前]],2,FALSE)</f>
        <v>15_安倉地区まちづくり協議会</v>
      </c>
      <c r="I83" s="6" t="s">
        <v>693</v>
      </c>
      <c r="J83" s="6" t="s">
        <v>676</v>
      </c>
    </row>
    <row r="84" spans="1:10">
      <c r="A84" s="16" t="s">
        <v>95</v>
      </c>
      <c r="B84" s="16" t="s">
        <v>42</v>
      </c>
      <c r="C84" s="16">
        <v>3</v>
      </c>
      <c r="D84" s="16">
        <v>78</v>
      </c>
      <c r="E84" s="16" t="s">
        <v>96</v>
      </c>
      <c r="F84" s="16" t="s">
        <v>45</v>
      </c>
      <c r="G84" s="16">
        <v>15</v>
      </c>
      <c r="H84" s="6" t="str">
        <f>VLOOKUP(学年別学級児童生徒数[[#This Row],[まち協no]],まち協_ブロックマスタ[[番号]:[名前]],2,FALSE)</f>
        <v>15_安倉地区まちづくり協議会</v>
      </c>
      <c r="I84" s="6" t="s">
        <v>693</v>
      </c>
      <c r="J84" s="6" t="s">
        <v>676</v>
      </c>
    </row>
    <row r="85" spans="1:10">
      <c r="A85" s="16" t="s">
        <v>95</v>
      </c>
      <c r="B85" s="16" t="s">
        <v>43</v>
      </c>
      <c r="C85" s="16">
        <v>7</v>
      </c>
      <c r="D85" s="16">
        <v>42</v>
      </c>
      <c r="E85" s="16" t="s">
        <v>96</v>
      </c>
      <c r="F85" s="16" t="s">
        <v>45</v>
      </c>
      <c r="G85" s="16">
        <v>15</v>
      </c>
      <c r="H85" s="6" t="str">
        <f>VLOOKUP(学年別学級児童生徒数[[#This Row],[まち協no]],まち協_ブロックマスタ[[番号]:[名前]],2,FALSE)</f>
        <v>15_安倉地区まちづくり協議会</v>
      </c>
      <c r="I85" s="6" t="s">
        <v>693</v>
      </c>
      <c r="J85" s="6" t="s">
        <v>676</v>
      </c>
    </row>
    <row r="86" spans="1:10">
      <c r="A86" s="16" t="s">
        <v>125</v>
      </c>
      <c r="B86" s="16" t="s">
        <v>37</v>
      </c>
      <c r="C86" s="16">
        <v>3</v>
      </c>
      <c r="D86" s="16">
        <v>86</v>
      </c>
      <c r="E86" s="16" t="s">
        <v>126</v>
      </c>
      <c r="F86" s="16" t="s">
        <v>45</v>
      </c>
      <c r="G86" s="16">
        <v>17</v>
      </c>
      <c r="H86" s="6" t="str">
        <f>VLOOKUP(学年別学級児童生徒数[[#This Row],[まち協no]],まち協_ブロックマスタ[[番号]:[名前]],2,FALSE)</f>
        <v>17_中山台コミュニティ</v>
      </c>
      <c r="I86" s="6" t="s">
        <v>693</v>
      </c>
      <c r="J86" s="6" t="s">
        <v>676</v>
      </c>
    </row>
    <row r="87" spans="1:10">
      <c r="A87" s="16" t="s">
        <v>125</v>
      </c>
      <c r="B87" s="16" t="s">
        <v>38</v>
      </c>
      <c r="C87" s="16">
        <v>2</v>
      </c>
      <c r="D87" s="16">
        <v>70</v>
      </c>
      <c r="E87" s="16" t="s">
        <v>126</v>
      </c>
      <c r="F87" s="16" t="s">
        <v>45</v>
      </c>
      <c r="G87" s="16">
        <v>17</v>
      </c>
      <c r="H87" s="6" t="str">
        <f>VLOOKUP(学年別学級児童生徒数[[#This Row],[まち協no]],まち協_ブロックマスタ[[番号]:[名前]],2,FALSE)</f>
        <v>17_中山台コミュニティ</v>
      </c>
      <c r="I87" s="6" t="s">
        <v>693</v>
      </c>
      <c r="J87" s="6" t="s">
        <v>676</v>
      </c>
    </row>
    <row r="88" spans="1:10">
      <c r="A88" s="16" t="s">
        <v>125</v>
      </c>
      <c r="B88" s="16" t="s">
        <v>39</v>
      </c>
      <c r="C88" s="16">
        <v>3</v>
      </c>
      <c r="D88" s="16">
        <v>80</v>
      </c>
      <c r="E88" s="16" t="s">
        <v>126</v>
      </c>
      <c r="F88" s="16" t="s">
        <v>45</v>
      </c>
      <c r="G88" s="16">
        <v>17</v>
      </c>
      <c r="H88" s="6" t="str">
        <f>VLOOKUP(学年別学級児童生徒数[[#This Row],[まち協no]],まち協_ブロックマスタ[[番号]:[名前]],2,FALSE)</f>
        <v>17_中山台コミュニティ</v>
      </c>
      <c r="I88" s="6" t="s">
        <v>693</v>
      </c>
      <c r="J88" s="6" t="s">
        <v>676</v>
      </c>
    </row>
    <row r="89" spans="1:10">
      <c r="A89" s="16" t="s">
        <v>125</v>
      </c>
      <c r="B89" s="16" t="s">
        <v>40</v>
      </c>
      <c r="C89" s="16">
        <v>3</v>
      </c>
      <c r="D89" s="16">
        <v>72</v>
      </c>
      <c r="E89" s="16" t="s">
        <v>126</v>
      </c>
      <c r="F89" s="16" t="s">
        <v>45</v>
      </c>
      <c r="G89" s="16">
        <v>17</v>
      </c>
      <c r="H89" s="6" t="str">
        <f>VLOOKUP(学年別学級児童生徒数[[#This Row],[まち協no]],まち協_ブロックマスタ[[番号]:[名前]],2,FALSE)</f>
        <v>17_中山台コミュニティ</v>
      </c>
      <c r="I89" s="6" t="s">
        <v>693</v>
      </c>
      <c r="J89" s="6" t="s">
        <v>676</v>
      </c>
    </row>
    <row r="90" spans="1:10">
      <c r="A90" s="16" t="s">
        <v>125</v>
      </c>
      <c r="B90" s="16" t="s">
        <v>41</v>
      </c>
      <c r="C90" s="16">
        <v>3</v>
      </c>
      <c r="D90" s="16">
        <v>76</v>
      </c>
      <c r="E90" s="16" t="s">
        <v>126</v>
      </c>
      <c r="F90" s="16" t="s">
        <v>45</v>
      </c>
      <c r="G90" s="16">
        <v>17</v>
      </c>
      <c r="H90" s="6" t="str">
        <f>VLOOKUP(学年別学級児童生徒数[[#This Row],[まち協no]],まち協_ブロックマスタ[[番号]:[名前]],2,FALSE)</f>
        <v>17_中山台コミュニティ</v>
      </c>
      <c r="I90" s="6" t="s">
        <v>693</v>
      </c>
      <c r="J90" s="6" t="s">
        <v>676</v>
      </c>
    </row>
    <row r="91" spans="1:10">
      <c r="A91" s="16" t="s">
        <v>125</v>
      </c>
      <c r="B91" s="16" t="s">
        <v>42</v>
      </c>
      <c r="C91" s="16">
        <v>3</v>
      </c>
      <c r="D91" s="16">
        <v>100</v>
      </c>
      <c r="E91" s="16" t="s">
        <v>126</v>
      </c>
      <c r="F91" s="16" t="s">
        <v>45</v>
      </c>
      <c r="G91" s="16">
        <v>17</v>
      </c>
      <c r="H91" s="6" t="str">
        <f>VLOOKUP(学年別学級児童生徒数[[#This Row],[まち協no]],まち協_ブロックマスタ[[番号]:[名前]],2,FALSE)</f>
        <v>17_中山台コミュニティ</v>
      </c>
      <c r="I91" s="6" t="s">
        <v>693</v>
      </c>
      <c r="J91" s="6" t="s">
        <v>676</v>
      </c>
    </row>
    <row r="92" spans="1:10">
      <c r="A92" s="16" t="s">
        <v>125</v>
      </c>
      <c r="B92" s="16" t="s">
        <v>43</v>
      </c>
      <c r="C92" s="16">
        <v>5</v>
      </c>
      <c r="D92" s="16">
        <v>33</v>
      </c>
      <c r="E92" s="16" t="s">
        <v>126</v>
      </c>
      <c r="F92" s="16" t="s">
        <v>45</v>
      </c>
      <c r="G92" s="16">
        <v>17</v>
      </c>
      <c r="H92" s="6" t="str">
        <f>VLOOKUP(学年別学級児童生徒数[[#This Row],[まち協no]],まち協_ブロックマスタ[[番号]:[名前]],2,FALSE)</f>
        <v>17_中山台コミュニティ</v>
      </c>
      <c r="I92" s="6" t="s">
        <v>693</v>
      </c>
      <c r="J92" s="6" t="s">
        <v>676</v>
      </c>
    </row>
    <row r="93" spans="1:10">
      <c r="A93" s="16" t="s">
        <v>97</v>
      </c>
      <c r="B93" s="16" t="s">
        <v>37</v>
      </c>
      <c r="C93" s="16">
        <v>2</v>
      </c>
      <c r="D93" s="16">
        <v>36</v>
      </c>
      <c r="E93" s="16" t="s">
        <v>98</v>
      </c>
      <c r="F93" s="16" t="s">
        <v>45</v>
      </c>
      <c r="G93" s="16">
        <v>19</v>
      </c>
      <c r="H93" s="6" t="str">
        <f>VLOOKUP(学年別学級児童生徒数[[#This Row],[まち協no]],まち協_ブロックマスタ[[番号]:[名前]],2,FALSE)</f>
        <v>19_宝塚市長尾台小学校区まちづくり協議会</v>
      </c>
      <c r="I93" s="6" t="s">
        <v>693</v>
      </c>
      <c r="J93" s="6" t="s">
        <v>676</v>
      </c>
    </row>
    <row r="94" spans="1:10">
      <c r="A94" s="16" t="s">
        <v>97</v>
      </c>
      <c r="B94" s="16" t="s">
        <v>38</v>
      </c>
      <c r="C94" s="16">
        <v>2</v>
      </c>
      <c r="D94" s="16">
        <v>44</v>
      </c>
      <c r="E94" s="16" t="s">
        <v>98</v>
      </c>
      <c r="F94" s="16" t="s">
        <v>45</v>
      </c>
      <c r="G94" s="16">
        <v>19</v>
      </c>
      <c r="H94" s="6" t="str">
        <f>VLOOKUP(学年別学級児童生徒数[[#This Row],[まち協no]],まち協_ブロックマスタ[[番号]:[名前]],2,FALSE)</f>
        <v>19_宝塚市長尾台小学校区まちづくり協議会</v>
      </c>
      <c r="I94" s="6" t="s">
        <v>693</v>
      </c>
      <c r="J94" s="6" t="s">
        <v>676</v>
      </c>
    </row>
    <row r="95" spans="1:10">
      <c r="A95" s="16" t="s">
        <v>97</v>
      </c>
      <c r="B95" s="16" t="s">
        <v>39</v>
      </c>
      <c r="C95" s="16">
        <v>2</v>
      </c>
      <c r="D95" s="16">
        <v>41</v>
      </c>
      <c r="E95" s="16" t="s">
        <v>98</v>
      </c>
      <c r="F95" s="16" t="s">
        <v>45</v>
      </c>
      <c r="G95" s="16">
        <v>19</v>
      </c>
      <c r="H95" s="6" t="str">
        <f>VLOOKUP(学年別学級児童生徒数[[#This Row],[まち協no]],まち協_ブロックマスタ[[番号]:[名前]],2,FALSE)</f>
        <v>19_宝塚市長尾台小学校区まちづくり協議会</v>
      </c>
      <c r="I95" s="6" t="s">
        <v>693</v>
      </c>
      <c r="J95" s="6" t="s">
        <v>676</v>
      </c>
    </row>
    <row r="96" spans="1:10">
      <c r="A96" s="16" t="s">
        <v>97</v>
      </c>
      <c r="B96" s="16" t="s">
        <v>40</v>
      </c>
      <c r="C96" s="16">
        <v>2</v>
      </c>
      <c r="D96" s="16">
        <v>51</v>
      </c>
      <c r="E96" s="16" t="s">
        <v>98</v>
      </c>
      <c r="F96" s="16" t="s">
        <v>45</v>
      </c>
      <c r="G96" s="16">
        <v>19</v>
      </c>
      <c r="H96" s="6" t="str">
        <f>VLOOKUP(学年別学級児童生徒数[[#This Row],[まち協no]],まち協_ブロックマスタ[[番号]:[名前]],2,FALSE)</f>
        <v>19_宝塚市長尾台小学校区まちづくり協議会</v>
      </c>
      <c r="I96" s="6" t="s">
        <v>693</v>
      </c>
      <c r="J96" s="6" t="s">
        <v>676</v>
      </c>
    </row>
    <row r="97" spans="1:10">
      <c r="A97" s="16" t="s">
        <v>97</v>
      </c>
      <c r="B97" s="16" t="s">
        <v>41</v>
      </c>
      <c r="C97" s="16">
        <v>2</v>
      </c>
      <c r="D97" s="16">
        <v>59</v>
      </c>
      <c r="E97" s="16" t="s">
        <v>98</v>
      </c>
      <c r="F97" s="16" t="s">
        <v>45</v>
      </c>
      <c r="G97" s="16">
        <v>19</v>
      </c>
      <c r="H97" s="6" t="str">
        <f>VLOOKUP(学年別学級児童生徒数[[#This Row],[まち協no]],まち協_ブロックマスタ[[番号]:[名前]],2,FALSE)</f>
        <v>19_宝塚市長尾台小学校区まちづくり協議会</v>
      </c>
      <c r="I97" s="6" t="s">
        <v>693</v>
      </c>
      <c r="J97" s="6" t="s">
        <v>676</v>
      </c>
    </row>
    <row r="98" spans="1:10">
      <c r="A98" s="16" t="s">
        <v>97</v>
      </c>
      <c r="B98" s="16" t="s">
        <v>42</v>
      </c>
      <c r="C98" s="16">
        <v>2</v>
      </c>
      <c r="D98" s="16">
        <v>50</v>
      </c>
      <c r="E98" s="16" t="s">
        <v>98</v>
      </c>
      <c r="F98" s="16" t="s">
        <v>45</v>
      </c>
      <c r="G98" s="16">
        <v>19</v>
      </c>
      <c r="H98" s="6" t="str">
        <f>VLOOKUP(学年別学級児童生徒数[[#This Row],[まち協no]],まち協_ブロックマスタ[[番号]:[名前]],2,FALSE)</f>
        <v>19_宝塚市長尾台小学校区まちづくり協議会</v>
      </c>
      <c r="I98" s="6" t="s">
        <v>693</v>
      </c>
      <c r="J98" s="6" t="s">
        <v>676</v>
      </c>
    </row>
    <row r="99" spans="1:10">
      <c r="A99" s="16" t="s">
        <v>97</v>
      </c>
      <c r="B99" s="16" t="s">
        <v>43</v>
      </c>
      <c r="C99" s="16">
        <v>4</v>
      </c>
      <c r="D99" s="16">
        <v>19</v>
      </c>
      <c r="E99" s="16" t="s">
        <v>98</v>
      </c>
      <c r="F99" s="16" t="s">
        <v>45</v>
      </c>
      <c r="G99" s="16">
        <v>19</v>
      </c>
      <c r="H99" s="6" t="str">
        <f>VLOOKUP(学年別学級児童生徒数[[#This Row],[まち協no]],まち協_ブロックマスタ[[番号]:[名前]],2,FALSE)</f>
        <v>19_宝塚市長尾台小学校区まちづくり協議会</v>
      </c>
      <c r="I99" s="6" t="s">
        <v>693</v>
      </c>
      <c r="J99" s="6" t="s">
        <v>676</v>
      </c>
    </row>
    <row r="100" spans="1:10">
      <c r="A100" s="16" t="s">
        <v>99</v>
      </c>
      <c r="B100" s="16" t="s">
        <v>37</v>
      </c>
      <c r="C100" s="16">
        <v>2</v>
      </c>
      <c r="D100" s="16">
        <v>43</v>
      </c>
      <c r="E100" s="16" t="s">
        <v>100</v>
      </c>
      <c r="F100" s="16" t="s">
        <v>45</v>
      </c>
      <c r="G100" s="16">
        <v>9</v>
      </c>
      <c r="H100" s="6" t="str">
        <f>VLOOKUP(学年別学級児童生徒数[[#This Row],[まち協no]],まち協_ブロックマスタ[[番号]:[名前]],2,FALSE)</f>
        <v>9_逆瀬台小学校区まちづくり協議会</v>
      </c>
      <c r="I100" s="6" t="s">
        <v>693</v>
      </c>
      <c r="J100" s="6" t="s">
        <v>676</v>
      </c>
    </row>
    <row r="101" spans="1:10">
      <c r="A101" s="16" t="s">
        <v>99</v>
      </c>
      <c r="B101" s="16" t="s">
        <v>38</v>
      </c>
      <c r="C101" s="16">
        <v>1</v>
      </c>
      <c r="D101" s="16">
        <v>28</v>
      </c>
      <c r="E101" s="16" t="s">
        <v>100</v>
      </c>
      <c r="F101" s="16" t="s">
        <v>45</v>
      </c>
      <c r="G101" s="16">
        <v>9</v>
      </c>
      <c r="H101" s="6" t="str">
        <f>VLOOKUP(学年別学級児童生徒数[[#This Row],[まち協no]],まち協_ブロックマスタ[[番号]:[名前]],2,FALSE)</f>
        <v>9_逆瀬台小学校区まちづくり協議会</v>
      </c>
      <c r="I101" s="6" t="s">
        <v>693</v>
      </c>
      <c r="J101" s="6" t="s">
        <v>676</v>
      </c>
    </row>
    <row r="102" spans="1:10">
      <c r="A102" s="16" t="s">
        <v>99</v>
      </c>
      <c r="B102" s="16" t="s">
        <v>39</v>
      </c>
      <c r="C102" s="16">
        <v>2</v>
      </c>
      <c r="D102" s="16">
        <v>40</v>
      </c>
      <c r="E102" s="16" t="s">
        <v>100</v>
      </c>
      <c r="F102" s="16" t="s">
        <v>45</v>
      </c>
      <c r="G102" s="16">
        <v>9</v>
      </c>
      <c r="H102" s="6" t="str">
        <f>VLOOKUP(学年別学級児童生徒数[[#This Row],[まち協no]],まち協_ブロックマスタ[[番号]:[名前]],2,FALSE)</f>
        <v>9_逆瀬台小学校区まちづくり協議会</v>
      </c>
      <c r="I102" s="6" t="s">
        <v>693</v>
      </c>
      <c r="J102" s="6" t="s">
        <v>676</v>
      </c>
    </row>
    <row r="103" spans="1:10">
      <c r="A103" s="16" t="s">
        <v>99</v>
      </c>
      <c r="B103" s="16" t="s">
        <v>40</v>
      </c>
      <c r="C103" s="16">
        <v>1</v>
      </c>
      <c r="D103" s="16">
        <v>32</v>
      </c>
      <c r="E103" s="16" t="s">
        <v>100</v>
      </c>
      <c r="F103" s="16" t="s">
        <v>45</v>
      </c>
      <c r="G103" s="16">
        <v>9</v>
      </c>
      <c r="H103" s="6" t="str">
        <f>VLOOKUP(学年別学級児童生徒数[[#This Row],[まち協no]],まち協_ブロックマスタ[[番号]:[名前]],2,FALSE)</f>
        <v>9_逆瀬台小学校区まちづくり協議会</v>
      </c>
      <c r="I103" s="6" t="s">
        <v>693</v>
      </c>
      <c r="J103" s="6" t="s">
        <v>676</v>
      </c>
    </row>
    <row r="104" spans="1:10">
      <c r="A104" s="16" t="s">
        <v>99</v>
      </c>
      <c r="B104" s="16" t="s">
        <v>41</v>
      </c>
      <c r="C104" s="16">
        <v>2</v>
      </c>
      <c r="D104" s="16">
        <v>43</v>
      </c>
      <c r="E104" s="16" t="s">
        <v>100</v>
      </c>
      <c r="F104" s="16" t="s">
        <v>45</v>
      </c>
      <c r="G104" s="16">
        <v>9</v>
      </c>
      <c r="H104" s="6" t="str">
        <f>VLOOKUP(学年別学級児童生徒数[[#This Row],[まち協no]],まち協_ブロックマスタ[[番号]:[名前]],2,FALSE)</f>
        <v>9_逆瀬台小学校区まちづくり協議会</v>
      </c>
      <c r="I104" s="6" t="s">
        <v>693</v>
      </c>
      <c r="J104" s="6" t="s">
        <v>676</v>
      </c>
    </row>
    <row r="105" spans="1:10">
      <c r="A105" s="16" t="s">
        <v>99</v>
      </c>
      <c r="B105" s="16" t="s">
        <v>42</v>
      </c>
      <c r="C105" s="16">
        <v>2</v>
      </c>
      <c r="D105" s="16">
        <v>48</v>
      </c>
      <c r="E105" s="16" t="s">
        <v>100</v>
      </c>
      <c r="F105" s="16" t="s">
        <v>45</v>
      </c>
      <c r="G105" s="16">
        <v>9</v>
      </c>
      <c r="H105" s="6" t="str">
        <f>VLOOKUP(学年別学級児童生徒数[[#This Row],[まち協no]],まち協_ブロックマスタ[[番号]:[名前]],2,FALSE)</f>
        <v>9_逆瀬台小学校区まちづくり協議会</v>
      </c>
      <c r="I105" s="6" t="s">
        <v>693</v>
      </c>
      <c r="J105" s="6" t="s">
        <v>676</v>
      </c>
    </row>
    <row r="106" spans="1:10">
      <c r="A106" s="16" t="s">
        <v>99</v>
      </c>
      <c r="B106" s="16" t="s">
        <v>43</v>
      </c>
      <c r="C106" s="16">
        <v>3</v>
      </c>
      <c r="D106" s="16">
        <v>16</v>
      </c>
      <c r="E106" s="16" t="s">
        <v>100</v>
      </c>
      <c r="F106" s="16" t="s">
        <v>45</v>
      </c>
      <c r="G106" s="16">
        <v>9</v>
      </c>
      <c r="H106" s="6" t="str">
        <f>VLOOKUP(学年別学級児童生徒数[[#This Row],[まち協no]],まち協_ブロックマスタ[[番号]:[名前]],2,FALSE)</f>
        <v>9_逆瀬台小学校区まちづくり協議会</v>
      </c>
      <c r="I106" s="6" t="s">
        <v>693</v>
      </c>
      <c r="J106" s="6" t="s">
        <v>676</v>
      </c>
    </row>
    <row r="107" spans="1:10">
      <c r="A107" s="16" t="s">
        <v>101</v>
      </c>
      <c r="B107" s="16" t="s">
        <v>37</v>
      </c>
      <c r="C107" s="16">
        <v>2</v>
      </c>
      <c r="D107" s="16">
        <v>44</v>
      </c>
      <c r="E107" s="16" t="s">
        <v>102</v>
      </c>
      <c r="F107" s="16" t="s">
        <v>45</v>
      </c>
      <c r="G107" s="16">
        <v>14</v>
      </c>
      <c r="H107" s="6" t="str">
        <f>VLOOKUP(学年別学級児童生徒数[[#This Row],[まち協no]],まち協_ブロックマスタ[[番号]:[名前]],2,FALSE)</f>
        <v>14_宝塚市美座地域まちづくり協議会</v>
      </c>
      <c r="I107" s="6" t="s">
        <v>693</v>
      </c>
      <c r="J107" s="6" t="s">
        <v>676</v>
      </c>
    </row>
    <row r="108" spans="1:10">
      <c r="A108" s="16" t="s">
        <v>101</v>
      </c>
      <c r="B108" s="16" t="s">
        <v>38</v>
      </c>
      <c r="C108" s="16">
        <v>2</v>
      </c>
      <c r="D108" s="16">
        <v>39</v>
      </c>
      <c r="E108" s="16" t="s">
        <v>102</v>
      </c>
      <c r="F108" s="16" t="s">
        <v>45</v>
      </c>
      <c r="G108" s="16">
        <v>14</v>
      </c>
      <c r="H108" s="6" t="str">
        <f>VLOOKUP(学年別学級児童生徒数[[#This Row],[まち協no]],まち協_ブロックマスタ[[番号]:[名前]],2,FALSE)</f>
        <v>14_宝塚市美座地域まちづくり協議会</v>
      </c>
      <c r="I108" s="6" t="s">
        <v>693</v>
      </c>
      <c r="J108" s="6" t="s">
        <v>676</v>
      </c>
    </row>
    <row r="109" spans="1:10">
      <c r="A109" s="16" t="s">
        <v>101</v>
      </c>
      <c r="B109" s="16" t="s">
        <v>39</v>
      </c>
      <c r="C109" s="16">
        <v>2</v>
      </c>
      <c r="D109" s="16">
        <v>52</v>
      </c>
      <c r="E109" s="16" t="s">
        <v>102</v>
      </c>
      <c r="F109" s="16" t="s">
        <v>45</v>
      </c>
      <c r="G109" s="16">
        <v>14</v>
      </c>
      <c r="H109" s="6" t="str">
        <f>VLOOKUP(学年別学級児童生徒数[[#This Row],[まち協no]],まち協_ブロックマスタ[[番号]:[名前]],2,FALSE)</f>
        <v>14_宝塚市美座地域まちづくり協議会</v>
      </c>
      <c r="I109" s="6" t="s">
        <v>693</v>
      </c>
      <c r="J109" s="6" t="s">
        <v>676</v>
      </c>
    </row>
    <row r="110" spans="1:10">
      <c r="A110" s="16" t="s">
        <v>101</v>
      </c>
      <c r="B110" s="16" t="s">
        <v>40</v>
      </c>
      <c r="C110" s="16">
        <v>2</v>
      </c>
      <c r="D110" s="16">
        <v>59</v>
      </c>
      <c r="E110" s="16" t="s">
        <v>102</v>
      </c>
      <c r="F110" s="16" t="s">
        <v>45</v>
      </c>
      <c r="G110" s="16">
        <v>14</v>
      </c>
      <c r="H110" s="6" t="str">
        <f>VLOOKUP(学年別学級児童生徒数[[#This Row],[まち協no]],まち協_ブロックマスタ[[番号]:[名前]],2,FALSE)</f>
        <v>14_宝塚市美座地域まちづくり協議会</v>
      </c>
      <c r="I110" s="6" t="s">
        <v>693</v>
      </c>
      <c r="J110" s="6" t="s">
        <v>676</v>
      </c>
    </row>
    <row r="111" spans="1:10">
      <c r="A111" s="16" t="s">
        <v>101</v>
      </c>
      <c r="B111" s="16" t="s">
        <v>41</v>
      </c>
      <c r="C111" s="16">
        <v>2</v>
      </c>
      <c r="D111" s="16">
        <v>61</v>
      </c>
      <c r="E111" s="16" t="s">
        <v>102</v>
      </c>
      <c r="F111" s="16" t="s">
        <v>45</v>
      </c>
      <c r="G111" s="16">
        <v>14</v>
      </c>
      <c r="H111" s="6" t="str">
        <f>VLOOKUP(学年別学級児童生徒数[[#This Row],[まち協no]],まち協_ブロックマスタ[[番号]:[名前]],2,FALSE)</f>
        <v>14_宝塚市美座地域まちづくり協議会</v>
      </c>
      <c r="I111" s="6" t="s">
        <v>693</v>
      </c>
      <c r="J111" s="6" t="s">
        <v>676</v>
      </c>
    </row>
    <row r="112" spans="1:10">
      <c r="A112" s="16" t="s">
        <v>101</v>
      </c>
      <c r="B112" s="16" t="s">
        <v>42</v>
      </c>
      <c r="C112" s="16">
        <v>3</v>
      </c>
      <c r="D112" s="16">
        <v>78</v>
      </c>
      <c r="E112" s="16" t="s">
        <v>102</v>
      </c>
      <c r="F112" s="16" t="s">
        <v>45</v>
      </c>
      <c r="G112" s="16">
        <v>14</v>
      </c>
      <c r="H112" s="6" t="str">
        <f>VLOOKUP(学年別学級児童生徒数[[#This Row],[まち協no]],まち協_ブロックマスタ[[番号]:[名前]],2,FALSE)</f>
        <v>14_宝塚市美座地域まちづくり協議会</v>
      </c>
      <c r="I112" s="6" t="s">
        <v>693</v>
      </c>
      <c r="J112" s="6" t="s">
        <v>676</v>
      </c>
    </row>
    <row r="113" spans="1:10">
      <c r="A113" s="16" t="s">
        <v>101</v>
      </c>
      <c r="B113" s="16" t="s">
        <v>43</v>
      </c>
      <c r="C113" s="16">
        <v>4</v>
      </c>
      <c r="D113" s="16">
        <v>20</v>
      </c>
      <c r="E113" s="16" t="s">
        <v>102</v>
      </c>
      <c r="F113" s="16" t="s">
        <v>45</v>
      </c>
      <c r="G113" s="16">
        <v>14</v>
      </c>
      <c r="H113" s="6" t="str">
        <f>VLOOKUP(学年別学級児童生徒数[[#This Row],[まち協no]],まち協_ブロックマスタ[[番号]:[名前]],2,FALSE)</f>
        <v>14_宝塚市美座地域まちづくり協議会</v>
      </c>
      <c r="I113" s="6" t="s">
        <v>693</v>
      </c>
      <c r="J113" s="6" t="s">
        <v>676</v>
      </c>
    </row>
    <row r="114" spans="1:10">
      <c r="A114" s="16" t="s">
        <v>127</v>
      </c>
      <c r="B114" s="16" t="s">
        <v>37</v>
      </c>
      <c r="C114" s="16">
        <v>1</v>
      </c>
      <c r="D114" s="16">
        <v>22</v>
      </c>
      <c r="E114" s="16" t="s">
        <v>128</v>
      </c>
      <c r="F114" s="16" t="s">
        <v>45</v>
      </c>
      <c r="G114" s="16">
        <v>4</v>
      </c>
      <c r="H114" s="6" t="str">
        <f>VLOOKUP(学年別学級児童生徒数[[#This Row],[まち協no]],まち協_ブロックマスタ[[番号]:[名前]],2,FALSE)</f>
        <v>4_宝塚市光明地域まちづくり協議会</v>
      </c>
      <c r="I114" s="6" t="s">
        <v>693</v>
      </c>
      <c r="J114" s="6" t="s">
        <v>676</v>
      </c>
    </row>
    <row r="115" spans="1:10">
      <c r="A115" s="16" t="s">
        <v>127</v>
      </c>
      <c r="B115" s="16" t="s">
        <v>38</v>
      </c>
      <c r="C115" s="16">
        <v>1</v>
      </c>
      <c r="D115" s="16">
        <v>33</v>
      </c>
      <c r="E115" s="16" t="s">
        <v>128</v>
      </c>
      <c r="F115" s="16" t="s">
        <v>45</v>
      </c>
      <c r="G115" s="16">
        <v>4</v>
      </c>
      <c r="H115" s="6" t="str">
        <f>VLOOKUP(学年別学級児童生徒数[[#This Row],[まち協no]],まち協_ブロックマスタ[[番号]:[名前]],2,FALSE)</f>
        <v>4_宝塚市光明地域まちづくり協議会</v>
      </c>
      <c r="I115" s="6" t="s">
        <v>693</v>
      </c>
      <c r="J115" s="6" t="s">
        <v>676</v>
      </c>
    </row>
    <row r="116" spans="1:10">
      <c r="A116" s="16" t="s">
        <v>127</v>
      </c>
      <c r="B116" s="16" t="s">
        <v>39</v>
      </c>
      <c r="C116" s="16">
        <v>1</v>
      </c>
      <c r="D116" s="16">
        <v>26</v>
      </c>
      <c r="E116" s="16" t="s">
        <v>128</v>
      </c>
      <c r="F116" s="16" t="s">
        <v>45</v>
      </c>
      <c r="G116" s="16">
        <v>4</v>
      </c>
      <c r="H116" s="6" t="str">
        <f>VLOOKUP(学年別学級児童生徒数[[#This Row],[まち協no]],まち協_ブロックマスタ[[番号]:[名前]],2,FALSE)</f>
        <v>4_宝塚市光明地域まちづくり協議会</v>
      </c>
      <c r="I116" s="6" t="s">
        <v>693</v>
      </c>
      <c r="J116" s="6" t="s">
        <v>676</v>
      </c>
    </row>
    <row r="117" spans="1:10">
      <c r="A117" s="16" t="s">
        <v>127</v>
      </c>
      <c r="B117" s="16" t="s">
        <v>40</v>
      </c>
      <c r="C117" s="16">
        <v>1</v>
      </c>
      <c r="D117" s="16">
        <v>22</v>
      </c>
      <c r="E117" s="16" t="s">
        <v>128</v>
      </c>
      <c r="F117" s="16" t="s">
        <v>45</v>
      </c>
      <c r="G117" s="16">
        <v>4</v>
      </c>
      <c r="H117" s="6" t="str">
        <f>VLOOKUP(学年別学級児童生徒数[[#This Row],[まち協no]],まち協_ブロックマスタ[[番号]:[名前]],2,FALSE)</f>
        <v>4_宝塚市光明地域まちづくり協議会</v>
      </c>
      <c r="I117" s="6" t="s">
        <v>693</v>
      </c>
      <c r="J117" s="6" t="s">
        <v>676</v>
      </c>
    </row>
    <row r="118" spans="1:10">
      <c r="A118" s="16" t="s">
        <v>127</v>
      </c>
      <c r="B118" s="16" t="s">
        <v>41</v>
      </c>
      <c r="C118" s="16">
        <v>1</v>
      </c>
      <c r="D118" s="16">
        <v>29</v>
      </c>
      <c r="E118" s="16" t="s">
        <v>128</v>
      </c>
      <c r="F118" s="16" t="s">
        <v>45</v>
      </c>
      <c r="G118" s="16">
        <v>4</v>
      </c>
      <c r="H118" s="6" t="str">
        <f>VLOOKUP(学年別学級児童生徒数[[#This Row],[まち協no]],まち協_ブロックマスタ[[番号]:[名前]],2,FALSE)</f>
        <v>4_宝塚市光明地域まちづくり協議会</v>
      </c>
      <c r="I118" s="6" t="s">
        <v>693</v>
      </c>
      <c r="J118" s="6" t="s">
        <v>676</v>
      </c>
    </row>
    <row r="119" spans="1:10">
      <c r="A119" s="16" t="s">
        <v>127</v>
      </c>
      <c r="B119" s="16" t="s">
        <v>42</v>
      </c>
      <c r="C119" s="16">
        <v>1</v>
      </c>
      <c r="D119" s="16">
        <v>25</v>
      </c>
      <c r="E119" s="16" t="s">
        <v>128</v>
      </c>
      <c r="F119" s="16" t="s">
        <v>45</v>
      </c>
      <c r="G119" s="16">
        <v>4</v>
      </c>
      <c r="H119" s="6" t="str">
        <f>VLOOKUP(学年別学級児童生徒数[[#This Row],[まち協no]],まち協_ブロックマスタ[[番号]:[名前]],2,FALSE)</f>
        <v>4_宝塚市光明地域まちづくり協議会</v>
      </c>
      <c r="I119" s="6" t="s">
        <v>693</v>
      </c>
      <c r="J119" s="6" t="s">
        <v>676</v>
      </c>
    </row>
    <row r="120" spans="1:10">
      <c r="A120" s="16" t="s">
        <v>127</v>
      </c>
      <c r="B120" s="16" t="s">
        <v>43</v>
      </c>
      <c r="C120" s="16">
        <v>3</v>
      </c>
      <c r="D120" s="16">
        <v>21</v>
      </c>
      <c r="E120" s="16" t="s">
        <v>128</v>
      </c>
      <c r="F120" s="16" t="s">
        <v>45</v>
      </c>
      <c r="G120" s="16">
        <v>4</v>
      </c>
      <c r="H120" s="6" t="str">
        <f>VLOOKUP(学年別学級児童生徒数[[#This Row],[まち協no]],まち協_ブロックマスタ[[番号]:[名前]],2,FALSE)</f>
        <v>4_宝塚市光明地域まちづくり協議会</v>
      </c>
      <c r="I120" s="6" t="s">
        <v>693</v>
      </c>
      <c r="J120" s="6" t="s">
        <v>676</v>
      </c>
    </row>
    <row r="121" spans="1:10">
      <c r="A121" s="16" t="s">
        <v>103</v>
      </c>
      <c r="B121" s="16" t="s">
        <v>37</v>
      </c>
      <c r="C121" s="16">
        <v>2</v>
      </c>
      <c r="D121" s="16">
        <v>50</v>
      </c>
      <c r="E121" s="16" t="s">
        <v>104</v>
      </c>
      <c r="F121" s="16" t="s">
        <v>45</v>
      </c>
      <c r="G121" s="16">
        <v>7</v>
      </c>
      <c r="H121" s="6" t="str">
        <f>VLOOKUP(学年別学級児童生徒数[[#This Row],[まち協no]],まち協_ブロックマスタ[[番号]:[名前]],2,FALSE)</f>
        <v>7_まちづくり協議会コミュニティ末広</v>
      </c>
      <c r="I121" s="6" t="s">
        <v>693</v>
      </c>
      <c r="J121" s="6" t="s">
        <v>676</v>
      </c>
    </row>
    <row r="122" spans="1:10">
      <c r="A122" s="16" t="s">
        <v>103</v>
      </c>
      <c r="B122" s="16" t="s">
        <v>38</v>
      </c>
      <c r="C122" s="16">
        <v>2</v>
      </c>
      <c r="D122" s="16">
        <v>60</v>
      </c>
      <c r="E122" s="16" t="s">
        <v>104</v>
      </c>
      <c r="F122" s="16" t="s">
        <v>45</v>
      </c>
      <c r="G122" s="16">
        <v>7</v>
      </c>
      <c r="H122" s="6" t="str">
        <f>VLOOKUP(学年別学級児童生徒数[[#This Row],[まち協no]],まち協_ブロックマスタ[[番号]:[名前]],2,FALSE)</f>
        <v>7_まちづくり協議会コミュニティ末広</v>
      </c>
      <c r="I122" s="6" t="s">
        <v>693</v>
      </c>
      <c r="J122" s="6" t="s">
        <v>676</v>
      </c>
    </row>
    <row r="123" spans="1:10">
      <c r="A123" s="16" t="s">
        <v>103</v>
      </c>
      <c r="B123" s="16" t="s">
        <v>39</v>
      </c>
      <c r="C123" s="16">
        <v>2</v>
      </c>
      <c r="D123" s="16">
        <v>40</v>
      </c>
      <c r="E123" s="16" t="s">
        <v>104</v>
      </c>
      <c r="F123" s="16" t="s">
        <v>45</v>
      </c>
      <c r="G123" s="16">
        <v>7</v>
      </c>
      <c r="H123" s="6" t="str">
        <f>VLOOKUP(学年別学級児童生徒数[[#This Row],[まち協no]],まち協_ブロックマスタ[[番号]:[名前]],2,FALSE)</f>
        <v>7_まちづくり協議会コミュニティ末広</v>
      </c>
      <c r="I123" s="6" t="s">
        <v>693</v>
      </c>
      <c r="J123" s="6" t="s">
        <v>676</v>
      </c>
    </row>
    <row r="124" spans="1:10">
      <c r="A124" s="16" t="s">
        <v>103</v>
      </c>
      <c r="B124" s="16" t="s">
        <v>40</v>
      </c>
      <c r="C124" s="16">
        <v>3</v>
      </c>
      <c r="D124" s="16">
        <v>75</v>
      </c>
      <c r="E124" s="16" t="s">
        <v>104</v>
      </c>
      <c r="F124" s="16" t="s">
        <v>45</v>
      </c>
      <c r="G124" s="16">
        <v>7</v>
      </c>
      <c r="H124" s="6" t="str">
        <f>VLOOKUP(学年別学級児童生徒数[[#This Row],[まち協no]],まち協_ブロックマスタ[[番号]:[名前]],2,FALSE)</f>
        <v>7_まちづくり協議会コミュニティ末広</v>
      </c>
      <c r="I124" s="6" t="s">
        <v>693</v>
      </c>
      <c r="J124" s="6" t="s">
        <v>676</v>
      </c>
    </row>
    <row r="125" spans="1:10">
      <c r="A125" s="16" t="s">
        <v>103</v>
      </c>
      <c r="B125" s="16" t="s">
        <v>41</v>
      </c>
      <c r="C125" s="16">
        <v>2</v>
      </c>
      <c r="D125" s="16">
        <v>41</v>
      </c>
      <c r="E125" s="16" t="s">
        <v>104</v>
      </c>
      <c r="F125" s="16" t="s">
        <v>45</v>
      </c>
      <c r="G125" s="16">
        <v>7</v>
      </c>
      <c r="H125" s="6" t="str">
        <f>VLOOKUP(学年別学級児童生徒数[[#This Row],[まち協no]],まち協_ブロックマスタ[[番号]:[名前]],2,FALSE)</f>
        <v>7_まちづくり協議会コミュニティ末広</v>
      </c>
      <c r="I125" s="6" t="s">
        <v>693</v>
      </c>
      <c r="J125" s="6" t="s">
        <v>676</v>
      </c>
    </row>
    <row r="126" spans="1:10">
      <c r="A126" s="16" t="s">
        <v>103</v>
      </c>
      <c r="B126" s="16" t="s">
        <v>42</v>
      </c>
      <c r="C126" s="16">
        <v>3</v>
      </c>
      <c r="D126" s="16">
        <v>71</v>
      </c>
      <c r="E126" s="16" t="s">
        <v>104</v>
      </c>
      <c r="F126" s="16" t="s">
        <v>45</v>
      </c>
      <c r="G126" s="16">
        <v>7</v>
      </c>
      <c r="H126" s="6" t="str">
        <f>VLOOKUP(学年別学級児童生徒数[[#This Row],[まち協no]],まち協_ブロックマスタ[[番号]:[名前]],2,FALSE)</f>
        <v>7_まちづくり協議会コミュニティ末広</v>
      </c>
      <c r="I126" s="6" t="s">
        <v>693</v>
      </c>
      <c r="J126" s="6" t="s">
        <v>676</v>
      </c>
    </row>
    <row r="127" spans="1:10">
      <c r="A127" s="16" t="s">
        <v>103</v>
      </c>
      <c r="B127" s="16" t="s">
        <v>43</v>
      </c>
      <c r="C127" s="16">
        <v>3</v>
      </c>
      <c r="D127" s="16">
        <v>15</v>
      </c>
      <c r="E127" s="16" t="s">
        <v>104</v>
      </c>
      <c r="F127" s="16" t="s">
        <v>45</v>
      </c>
      <c r="G127" s="16">
        <v>7</v>
      </c>
      <c r="H127" s="6" t="str">
        <f>VLOOKUP(学年別学級児童生徒数[[#This Row],[まち協no]],まち協_ブロックマスタ[[番号]:[名前]],2,FALSE)</f>
        <v>7_まちづくり協議会コミュニティ末広</v>
      </c>
      <c r="I127" s="6" t="s">
        <v>693</v>
      </c>
      <c r="J127" s="6" t="s">
        <v>676</v>
      </c>
    </row>
    <row r="128" spans="1:10">
      <c r="A128" s="16" t="s">
        <v>105</v>
      </c>
      <c r="B128" s="16" t="s">
        <v>37</v>
      </c>
      <c r="C128" s="16">
        <v>2</v>
      </c>
      <c r="D128" s="16">
        <v>47</v>
      </c>
      <c r="E128" s="16" t="s">
        <v>76</v>
      </c>
      <c r="F128" s="16" t="s">
        <v>45</v>
      </c>
      <c r="G128" s="16">
        <v>16</v>
      </c>
      <c r="H128" s="6" t="str">
        <f>VLOOKUP(学年別学級児童生徒数[[#This Row],[まち協no]],まち協_ブロックマスタ[[番号]:[名前]],2,FALSE)</f>
        <v>16_宝塚市長尾地区まちづくり協議会</v>
      </c>
      <c r="I128" s="6" t="s">
        <v>693</v>
      </c>
      <c r="J128" s="6" t="s">
        <v>676</v>
      </c>
    </row>
    <row r="129" spans="1:10">
      <c r="A129" s="16" t="s">
        <v>105</v>
      </c>
      <c r="B129" s="16" t="s">
        <v>38</v>
      </c>
      <c r="C129" s="16">
        <v>2</v>
      </c>
      <c r="D129" s="16">
        <v>49</v>
      </c>
      <c r="E129" s="16" t="s">
        <v>76</v>
      </c>
      <c r="F129" s="16" t="s">
        <v>45</v>
      </c>
      <c r="G129" s="16">
        <v>16</v>
      </c>
      <c r="H129" s="6" t="str">
        <f>VLOOKUP(学年別学級児童生徒数[[#This Row],[まち協no]],まち協_ブロックマスタ[[番号]:[名前]],2,FALSE)</f>
        <v>16_宝塚市長尾地区まちづくり協議会</v>
      </c>
      <c r="I129" s="6" t="s">
        <v>693</v>
      </c>
      <c r="J129" s="6" t="s">
        <v>676</v>
      </c>
    </row>
    <row r="130" spans="1:10">
      <c r="A130" s="16" t="s">
        <v>105</v>
      </c>
      <c r="B130" s="16" t="s">
        <v>39</v>
      </c>
      <c r="C130" s="16">
        <v>2</v>
      </c>
      <c r="D130" s="16">
        <v>59</v>
      </c>
      <c r="E130" s="16" t="s">
        <v>76</v>
      </c>
      <c r="F130" s="16" t="s">
        <v>45</v>
      </c>
      <c r="G130" s="16">
        <v>16</v>
      </c>
      <c r="H130" s="6" t="str">
        <f>VLOOKUP(学年別学級児童生徒数[[#This Row],[まち協no]],まち協_ブロックマスタ[[番号]:[名前]],2,FALSE)</f>
        <v>16_宝塚市長尾地区まちづくり協議会</v>
      </c>
      <c r="I130" s="6" t="s">
        <v>693</v>
      </c>
      <c r="J130" s="6" t="s">
        <v>676</v>
      </c>
    </row>
    <row r="131" spans="1:10">
      <c r="A131" s="16" t="s">
        <v>105</v>
      </c>
      <c r="B131" s="16" t="s">
        <v>40</v>
      </c>
      <c r="C131" s="16">
        <v>2</v>
      </c>
      <c r="D131" s="16">
        <v>55</v>
      </c>
      <c r="E131" s="16" t="s">
        <v>76</v>
      </c>
      <c r="F131" s="16" t="s">
        <v>45</v>
      </c>
      <c r="G131" s="16">
        <v>16</v>
      </c>
      <c r="H131" s="6" t="str">
        <f>VLOOKUP(学年別学級児童生徒数[[#This Row],[まち協no]],まち協_ブロックマスタ[[番号]:[名前]],2,FALSE)</f>
        <v>16_宝塚市長尾地区まちづくり協議会</v>
      </c>
      <c r="I131" s="6" t="s">
        <v>693</v>
      </c>
      <c r="J131" s="6" t="s">
        <v>676</v>
      </c>
    </row>
    <row r="132" spans="1:10">
      <c r="A132" s="16" t="s">
        <v>105</v>
      </c>
      <c r="B132" s="16" t="s">
        <v>41</v>
      </c>
      <c r="C132" s="16">
        <v>2</v>
      </c>
      <c r="D132" s="16">
        <v>57</v>
      </c>
      <c r="E132" s="16" t="s">
        <v>76</v>
      </c>
      <c r="F132" s="16" t="s">
        <v>45</v>
      </c>
      <c r="G132" s="16">
        <v>16</v>
      </c>
      <c r="H132" s="6" t="str">
        <f>VLOOKUP(学年別学級児童生徒数[[#This Row],[まち協no]],まち協_ブロックマスタ[[番号]:[名前]],2,FALSE)</f>
        <v>16_宝塚市長尾地区まちづくり協議会</v>
      </c>
      <c r="I132" s="6" t="s">
        <v>693</v>
      </c>
      <c r="J132" s="6" t="s">
        <v>676</v>
      </c>
    </row>
    <row r="133" spans="1:10">
      <c r="A133" s="16" t="s">
        <v>105</v>
      </c>
      <c r="B133" s="16" t="s">
        <v>42</v>
      </c>
      <c r="C133" s="16">
        <v>2</v>
      </c>
      <c r="D133" s="16">
        <v>58</v>
      </c>
      <c r="E133" s="16" t="s">
        <v>76</v>
      </c>
      <c r="F133" s="16" t="s">
        <v>45</v>
      </c>
      <c r="G133" s="16">
        <v>16</v>
      </c>
      <c r="H133" s="6" t="str">
        <f>VLOOKUP(学年別学級児童生徒数[[#This Row],[まち協no]],まち協_ブロックマスタ[[番号]:[名前]],2,FALSE)</f>
        <v>16_宝塚市長尾地区まちづくり協議会</v>
      </c>
      <c r="I133" s="6" t="s">
        <v>693</v>
      </c>
      <c r="J133" s="6" t="s">
        <v>676</v>
      </c>
    </row>
    <row r="134" spans="1:10">
      <c r="A134" s="16" t="s">
        <v>105</v>
      </c>
      <c r="B134" s="16" t="s">
        <v>43</v>
      </c>
      <c r="C134" s="16">
        <v>5</v>
      </c>
      <c r="D134" s="16">
        <v>37</v>
      </c>
      <c r="E134" s="16" t="s">
        <v>76</v>
      </c>
      <c r="F134" s="16" t="s">
        <v>45</v>
      </c>
      <c r="G134" s="16">
        <v>16</v>
      </c>
      <c r="H134" s="6" t="str">
        <f>VLOOKUP(学年別学級児童生徒数[[#This Row],[まち協no]],まち協_ブロックマスタ[[番号]:[名前]],2,FALSE)</f>
        <v>16_宝塚市長尾地区まちづくり協議会</v>
      </c>
      <c r="I134" s="6" t="s">
        <v>693</v>
      </c>
      <c r="J134" s="6" t="s">
        <v>676</v>
      </c>
    </row>
    <row r="135" spans="1:10">
      <c r="A135" s="16" t="s">
        <v>106</v>
      </c>
      <c r="B135" s="16" t="s">
        <v>37</v>
      </c>
      <c r="C135" s="16">
        <v>2</v>
      </c>
      <c r="D135" s="16">
        <v>38</v>
      </c>
      <c r="E135" s="16" t="s">
        <v>107</v>
      </c>
      <c r="F135" s="16" t="s">
        <v>45</v>
      </c>
      <c r="G135" s="16">
        <v>2</v>
      </c>
      <c r="H135" s="6" t="str">
        <f>VLOOKUP(学年別学級児童生徒数[[#This Row],[まち協no]],まち協_ブロックマスタ[[番号]:[名前]],2,FALSE)</f>
        <v>2_宝塚市高司小学校区まちづくり協議会</v>
      </c>
      <c r="I135" s="6" t="s">
        <v>693</v>
      </c>
      <c r="J135" s="6" t="s">
        <v>676</v>
      </c>
    </row>
    <row r="136" spans="1:10">
      <c r="A136" s="16" t="s">
        <v>106</v>
      </c>
      <c r="B136" s="16" t="s">
        <v>38</v>
      </c>
      <c r="C136" s="16">
        <v>2</v>
      </c>
      <c r="D136" s="16">
        <v>47</v>
      </c>
      <c r="E136" s="16" t="s">
        <v>107</v>
      </c>
      <c r="F136" s="16" t="s">
        <v>45</v>
      </c>
      <c r="G136" s="16">
        <v>2</v>
      </c>
      <c r="H136" s="6" t="str">
        <f>VLOOKUP(学年別学級児童生徒数[[#This Row],[まち協no]],まち協_ブロックマスタ[[番号]:[名前]],2,FALSE)</f>
        <v>2_宝塚市高司小学校区まちづくり協議会</v>
      </c>
      <c r="I136" s="6" t="s">
        <v>693</v>
      </c>
      <c r="J136" s="6" t="s">
        <v>676</v>
      </c>
    </row>
    <row r="137" spans="1:10">
      <c r="A137" s="16" t="s">
        <v>106</v>
      </c>
      <c r="B137" s="16" t="s">
        <v>39</v>
      </c>
      <c r="C137" s="16">
        <v>2</v>
      </c>
      <c r="D137" s="16">
        <v>36</v>
      </c>
      <c r="E137" s="16" t="s">
        <v>107</v>
      </c>
      <c r="F137" s="16" t="s">
        <v>45</v>
      </c>
      <c r="G137" s="16">
        <v>2</v>
      </c>
      <c r="H137" s="6" t="str">
        <f>VLOOKUP(学年別学級児童生徒数[[#This Row],[まち協no]],まち協_ブロックマスタ[[番号]:[名前]],2,FALSE)</f>
        <v>2_宝塚市高司小学校区まちづくり協議会</v>
      </c>
      <c r="I137" s="6" t="s">
        <v>693</v>
      </c>
      <c r="J137" s="6" t="s">
        <v>676</v>
      </c>
    </row>
    <row r="138" spans="1:10">
      <c r="A138" s="16" t="s">
        <v>106</v>
      </c>
      <c r="B138" s="16" t="s">
        <v>40</v>
      </c>
      <c r="C138" s="16">
        <v>2</v>
      </c>
      <c r="D138" s="16">
        <v>42</v>
      </c>
      <c r="E138" s="16" t="s">
        <v>107</v>
      </c>
      <c r="F138" s="16" t="s">
        <v>45</v>
      </c>
      <c r="G138" s="16">
        <v>2</v>
      </c>
      <c r="H138" s="6" t="str">
        <f>VLOOKUP(学年別学級児童生徒数[[#This Row],[まち協no]],まち協_ブロックマスタ[[番号]:[名前]],2,FALSE)</f>
        <v>2_宝塚市高司小学校区まちづくり協議会</v>
      </c>
      <c r="I138" s="6" t="s">
        <v>693</v>
      </c>
      <c r="J138" s="6" t="s">
        <v>676</v>
      </c>
    </row>
    <row r="139" spans="1:10">
      <c r="A139" s="16" t="s">
        <v>106</v>
      </c>
      <c r="B139" s="16" t="s">
        <v>41</v>
      </c>
      <c r="C139" s="16">
        <v>2</v>
      </c>
      <c r="D139" s="16">
        <v>38</v>
      </c>
      <c r="E139" s="16" t="s">
        <v>107</v>
      </c>
      <c r="F139" s="16" t="s">
        <v>45</v>
      </c>
      <c r="G139" s="16">
        <v>2</v>
      </c>
      <c r="H139" s="6" t="str">
        <f>VLOOKUP(学年別学級児童生徒数[[#This Row],[まち協no]],まち協_ブロックマスタ[[番号]:[名前]],2,FALSE)</f>
        <v>2_宝塚市高司小学校区まちづくり協議会</v>
      </c>
      <c r="I139" s="6" t="s">
        <v>693</v>
      </c>
      <c r="J139" s="6" t="s">
        <v>676</v>
      </c>
    </row>
    <row r="140" spans="1:10">
      <c r="A140" s="16" t="s">
        <v>106</v>
      </c>
      <c r="B140" s="16" t="s">
        <v>42</v>
      </c>
      <c r="C140" s="16">
        <v>2</v>
      </c>
      <c r="D140" s="16">
        <v>42</v>
      </c>
      <c r="E140" s="16" t="s">
        <v>107</v>
      </c>
      <c r="F140" s="16" t="s">
        <v>45</v>
      </c>
      <c r="G140" s="16">
        <v>2</v>
      </c>
      <c r="H140" s="6" t="str">
        <f>VLOOKUP(学年別学級児童生徒数[[#This Row],[まち協no]],まち協_ブロックマスタ[[番号]:[名前]],2,FALSE)</f>
        <v>2_宝塚市高司小学校区まちづくり協議会</v>
      </c>
      <c r="I140" s="6" t="s">
        <v>693</v>
      </c>
      <c r="J140" s="6" t="s">
        <v>676</v>
      </c>
    </row>
    <row r="141" spans="1:10">
      <c r="A141" s="16" t="s">
        <v>106</v>
      </c>
      <c r="B141" s="16" t="s">
        <v>43</v>
      </c>
      <c r="C141" s="16">
        <v>6</v>
      </c>
      <c r="D141" s="16">
        <v>34</v>
      </c>
      <c r="E141" s="16" t="s">
        <v>107</v>
      </c>
      <c r="F141" s="16" t="s">
        <v>45</v>
      </c>
      <c r="G141" s="16">
        <v>2</v>
      </c>
      <c r="H141" s="6" t="str">
        <f>VLOOKUP(学年別学級児童生徒数[[#This Row],[まち協no]],まち協_ブロックマスタ[[番号]:[名前]],2,FALSE)</f>
        <v>2_宝塚市高司小学校区まちづくり協議会</v>
      </c>
      <c r="I141" s="6" t="s">
        <v>693</v>
      </c>
      <c r="J141" s="6" t="s">
        <v>676</v>
      </c>
    </row>
    <row r="142" spans="1:10">
      <c r="A142" s="16" t="s">
        <v>108</v>
      </c>
      <c r="B142" s="16" t="s">
        <v>37</v>
      </c>
      <c r="C142" s="16">
        <v>2</v>
      </c>
      <c r="D142" s="16">
        <v>55</v>
      </c>
      <c r="E142" s="16" t="s">
        <v>109</v>
      </c>
      <c r="F142" s="16" t="s">
        <v>45</v>
      </c>
      <c r="G142" s="16">
        <v>15</v>
      </c>
      <c r="H142" s="6" t="str">
        <f>VLOOKUP(学年別学級児童生徒数[[#This Row],[まち協no]],まち協_ブロックマスタ[[番号]:[名前]],2,FALSE)</f>
        <v>15_安倉地区まちづくり協議会</v>
      </c>
      <c r="I142" s="6" t="s">
        <v>693</v>
      </c>
      <c r="J142" s="6" t="s">
        <v>676</v>
      </c>
    </row>
    <row r="143" spans="1:10">
      <c r="A143" s="16" t="s">
        <v>108</v>
      </c>
      <c r="B143" s="16" t="s">
        <v>38</v>
      </c>
      <c r="C143" s="16">
        <v>2</v>
      </c>
      <c r="D143" s="16">
        <v>53</v>
      </c>
      <c r="E143" s="16" t="s">
        <v>109</v>
      </c>
      <c r="F143" s="16" t="s">
        <v>45</v>
      </c>
      <c r="G143" s="16">
        <v>15</v>
      </c>
      <c r="H143" s="6" t="str">
        <f>VLOOKUP(学年別学級児童生徒数[[#This Row],[まち協no]],まち協_ブロックマスタ[[番号]:[名前]],2,FALSE)</f>
        <v>15_安倉地区まちづくり協議会</v>
      </c>
      <c r="I143" s="6" t="s">
        <v>693</v>
      </c>
      <c r="J143" s="6" t="s">
        <v>676</v>
      </c>
    </row>
    <row r="144" spans="1:10">
      <c r="A144" s="16" t="s">
        <v>108</v>
      </c>
      <c r="B144" s="16" t="s">
        <v>39</v>
      </c>
      <c r="C144" s="16">
        <v>2</v>
      </c>
      <c r="D144" s="16">
        <v>57</v>
      </c>
      <c r="E144" s="16" t="s">
        <v>109</v>
      </c>
      <c r="F144" s="16" t="s">
        <v>45</v>
      </c>
      <c r="G144" s="16">
        <v>15</v>
      </c>
      <c r="H144" s="6" t="str">
        <f>VLOOKUP(学年別学級児童生徒数[[#This Row],[まち協no]],まち協_ブロックマスタ[[番号]:[名前]],2,FALSE)</f>
        <v>15_安倉地区まちづくり協議会</v>
      </c>
      <c r="I144" s="6" t="s">
        <v>693</v>
      </c>
      <c r="J144" s="6" t="s">
        <v>676</v>
      </c>
    </row>
    <row r="145" spans="1:10">
      <c r="A145" s="16" t="s">
        <v>108</v>
      </c>
      <c r="B145" s="16" t="s">
        <v>40</v>
      </c>
      <c r="C145" s="16">
        <v>2</v>
      </c>
      <c r="D145" s="16">
        <v>59</v>
      </c>
      <c r="E145" s="16" t="s">
        <v>109</v>
      </c>
      <c r="F145" s="16" t="s">
        <v>45</v>
      </c>
      <c r="G145" s="16">
        <v>15</v>
      </c>
      <c r="H145" s="6" t="str">
        <f>VLOOKUP(学年別学級児童生徒数[[#This Row],[まち協no]],まち協_ブロックマスタ[[番号]:[名前]],2,FALSE)</f>
        <v>15_安倉地区まちづくり協議会</v>
      </c>
      <c r="I145" s="6" t="s">
        <v>693</v>
      </c>
      <c r="J145" s="6" t="s">
        <v>676</v>
      </c>
    </row>
    <row r="146" spans="1:10">
      <c r="A146" s="16" t="s">
        <v>108</v>
      </c>
      <c r="B146" s="16" t="s">
        <v>41</v>
      </c>
      <c r="C146" s="16">
        <v>2</v>
      </c>
      <c r="D146" s="16">
        <v>61</v>
      </c>
      <c r="E146" s="16" t="s">
        <v>109</v>
      </c>
      <c r="F146" s="16" t="s">
        <v>45</v>
      </c>
      <c r="G146" s="16">
        <v>15</v>
      </c>
      <c r="H146" s="6" t="str">
        <f>VLOOKUP(学年別学級児童生徒数[[#This Row],[まち協no]],まち協_ブロックマスタ[[番号]:[名前]],2,FALSE)</f>
        <v>15_安倉地区まちづくり協議会</v>
      </c>
      <c r="I146" s="6" t="s">
        <v>693</v>
      </c>
      <c r="J146" s="6" t="s">
        <v>676</v>
      </c>
    </row>
    <row r="147" spans="1:10">
      <c r="A147" s="16" t="s">
        <v>108</v>
      </c>
      <c r="B147" s="16" t="s">
        <v>42</v>
      </c>
      <c r="C147" s="16">
        <v>2</v>
      </c>
      <c r="D147" s="16">
        <v>58</v>
      </c>
      <c r="E147" s="16" t="s">
        <v>109</v>
      </c>
      <c r="F147" s="16" t="s">
        <v>45</v>
      </c>
      <c r="G147" s="16">
        <v>15</v>
      </c>
      <c r="H147" s="6" t="str">
        <f>VLOOKUP(学年別学級児童生徒数[[#This Row],[まち協no]],まち協_ブロックマスタ[[番号]:[名前]],2,FALSE)</f>
        <v>15_安倉地区まちづくり協議会</v>
      </c>
      <c r="I147" s="6" t="s">
        <v>693</v>
      </c>
      <c r="J147" s="6" t="s">
        <v>676</v>
      </c>
    </row>
    <row r="148" spans="1:10">
      <c r="A148" s="16" t="s">
        <v>108</v>
      </c>
      <c r="B148" s="16" t="s">
        <v>43</v>
      </c>
      <c r="C148" s="16">
        <v>3</v>
      </c>
      <c r="D148" s="16">
        <v>23</v>
      </c>
      <c r="E148" s="16" t="s">
        <v>109</v>
      </c>
      <c r="F148" s="16" t="s">
        <v>45</v>
      </c>
      <c r="G148" s="16">
        <v>15</v>
      </c>
      <c r="H148" s="6" t="str">
        <f>VLOOKUP(学年別学級児童生徒数[[#This Row],[まち協no]],まち協_ブロックマスタ[[番号]:[名前]],2,FALSE)</f>
        <v>15_安倉地区まちづくり協議会</v>
      </c>
      <c r="I148" s="6" t="s">
        <v>693</v>
      </c>
      <c r="J148" s="6" t="s">
        <v>676</v>
      </c>
    </row>
    <row r="149" spans="1:10">
      <c r="A149" s="16" t="s">
        <v>110</v>
      </c>
      <c r="B149" s="16" t="s">
        <v>37</v>
      </c>
      <c r="C149" s="16">
        <v>1</v>
      </c>
      <c r="D149" s="16">
        <v>29</v>
      </c>
      <c r="E149" s="16" t="s">
        <v>111</v>
      </c>
      <c r="F149" s="16" t="s">
        <v>45</v>
      </c>
      <c r="G149" s="16">
        <v>10</v>
      </c>
      <c r="H149" s="6" t="str">
        <f>VLOOKUP(学年別学級児童生徒数[[#This Row],[まち協no]],まち協_ブロックマスタ[[番号]:[名前]],2,FALSE)</f>
        <v>10_宝塚市すみれガ丘小学校区まちづくり協議会</v>
      </c>
      <c r="I149" s="6" t="s">
        <v>693</v>
      </c>
      <c r="J149" s="6" t="s">
        <v>676</v>
      </c>
    </row>
    <row r="150" spans="1:10">
      <c r="A150" s="16" t="s">
        <v>110</v>
      </c>
      <c r="B150" s="16" t="s">
        <v>38</v>
      </c>
      <c r="C150" s="16">
        <v>1</v>
      </c>
      <c r="D150" s="16">
        <v>32</v>
      </c>
      <c r="E150" s="16" t="s">
        <v>111</v>
      </c>
      <c r="F150" s="16" t="s">
        <v>45</v>
      </c>
      <c r="G150" s="16">
        <v>10</v>
      </c>
      <c r="H150" s="6" t="str">
        <f>VLOOKUP(学年別学級児童生徒数[[#This Row],[まち協no]],まち協_ブロックマスタ[[番号]:[名前]],2,FALSE)</f>
        <v>10_宝塚市すみれガ丘小学校区まちづくり協議会</v>
      </c>
      <c r="I150" s="6" t="s">
        <v>693</v>
      </c>
      <c r="J150" s="6" t="s">
        <v>676</v>
      </c>
    </row>
    <row r="151" spans="1:10">
      <c r="A151" s="16" t="s">
        <v>110</v>
      </c>
      <c r="B151" s="16" t="s">
        <v>39</v>
      </c>
      <c r="C151" s="16">
        <v>1</v>
      </c>
      <c r="D151" s="16">
        <v>33</v>
      </c>
      <c r="E151" s="16" t="s">
        <v>111</v>
      </c>
      <c r="F151" s="16" t="s">
        <v>45</v>
      </c>
      <c r="G151" s="16">
        <v>10</v>
      </c>
      <c r="H151" s="6" t="str">
        <f>VLOOKUP(学年別学級児童生徒数[[#This Row],[まち協no]],まち協_ブロックマスタ[[番号]:[名前]],2,FALSE)</f>
        <v>10_宝塚市すみれガ丘小学校区まちづくり協議会</v>
      </c>
      <c r="I151" s="6" t="s">
        <v>693</v>
      </c>
      <c r="J151" s="6" t="s">
        <v>676</v>
      </c>
    </row>
    <row r="152" spans="1:10">
      <c r="A152" s="16" t="s">
        <v>110</v>
      </c>
      <c r="B152" s="16" t="s">
        <v>40</v>
      </c>
      <c r="C152" s="16">
        <v>2</v>
      </c>
      <c r="D152" s="16">
        <v>39</v>
      </c>
      <c r="E152" s="16" t="s">
        <v>111</v>
      </c>
      <c r="F152" s="16" t="s">
        <v>45</v>
      </c>
      <c r="G152" s="16">
        <v>10</v>
      </c>
      <c r="H152" s="6" t="str">
        <f>VLOOKUP(学年別学級児童生徒数[[#This Row],[まち協no]],まち協_ブロックマスタ[[番号]:[名前]],2,FALSE)</f>
        <v>10_宝塚市すみれガ丘小学校区まちづくり協議会</v>
      </c>
      <c r="I152" s="6" t="s">
        <v>693</v>
      </c>
      <c r="J152" s="6" t="s">
        <v>676</v>
      </c>
    </row>
    <row r="153" spans="1:10">
      <c r="A153" s="16" t="s">
        <v>110</v>
      </c>
      <c r="B153" s="16" t="s">
        <v>41</v>
      </c>
      <c r="C153" s="16">
        <v>2</v>
      </c>
      <c r="D153" s="16">
        <v>46</v>
      </c>
      <c r="E153" s="16" t="s">
        <v>111</v>
      </c>
      <c r="F153" s="16" t="s">
        <v>45</v>
      </c>
      <c r="G153" s="16">
        <v>10</v>
      </c>
      <c r="H153" s="6" t="str">
        <f>VLOOKUP(学年別学級児童生徒数[[#This Row],[まち協no]],まち協_ブロックマスタ[[番号]:[名前]],2,FALSE)</f>
        <v>10_宝塚市すみれガ丘小学校区まちづくり協議会</v>
      </c>
      <c r="I153" s="6" t="s">
        <v>693</v>
      </c>
      <c r="J153" s="6" t="s">
        <v>676</v>
      </c>
    </row>
    <row r="154" spans="1:10">
      <c r="A154" s="16" t="s">
        <v>110</v>
      </c>
      <c r="B154" s="16" t="s">
        <v>42</v>
      </c>
      <c r="C154" s="16">
        <v>2</v>
      </c>
      <c r="D154" s="16">
        <v>57</v>
      </c>
      <c r="E154" s="16" t="s">
        <v>111</v>
      </c>
      <c r="F154" s="16" t="s">
        <v>45</v>
      </c>
      <c r="G154" s="16">
        <v>10</v>
      </c>
      <c r="H154" s="6" t="str">
        <f>VLOOKUP(学年別学級児童生徒数[[#This Row],[まち協no]],まち協_ブロックマスタ[[番号]:[名前]],2,FALSE)</f>
        <v>10_宝塚市すみれガ丘小学校区まちづくり協議会</v>
      </c>
      <c r="I154" s="6" t="s">
        <v>693</v>
      </c>
      <c r="J154" s="6" t="s">
        <v>676</v>
      </c>
    </row>
    <row r="155" spans="1:10">
      <c r="A155" s="16" t="s">
        <v>110</v>
      </c>
      <c r="B155" s="16" t="s">
        <v>43</v>
      </c>
      <c r="C155" s="16">
        <v>2</v>
      </c>
      <c r="D155" s="16">
        <v>9</v>
      </c>
      <c r="E155" s="16" t="s">
        <v>111</v>
      </c>
      <c r="F155" s="16" t="s">
        <v>45</v>
      </c>
      <c r="G155" s="16">
        <v>10</v>
      </c>
      <c r="H155" s="6" t="str">
        <f>VLOOKUP(学年別学級児童生徒数[[#This Row],[まち協no]],まち協_ブロックマスタ[[番号]:[名前]],2,FALSE)</f>
        <v>10_宝塚市すみれガ丘小学校区まちづくり協議会</v>
      </c>
      <c r="I155" s="6" t="s">
        <v>693</v>
      </c>
      <c r="J155" s="6" t="s">
        <v>676</v>
      </c>
    </row>
    <row r="156" spans="1:10">
      <c r="A156" s="16" t="s">
        <v>129</v>
      </c>
      <c r="B156" s="16" t="s">
        <v>37</v>
      </c>
      <c r="C156" s="16">
        <v>3</v>
      </c>
      <c r="D156" s="16">
        <v>101</v>
      </c>
      <c r="E156" s="16" t="s">
        <v>130</v>
      </c>
      <c r="F156" s="16" t="s">
        <v>45</v>
      </c>
      <c r="G156" s="16">
        <v>18</v>
      </c>
      <c r="H156" s="6" t="str">
        <f>VLOOKUP(学年別学級児童生徒数[[#This Row],[まち協no]],まち協_ブロックマスタ[[番号]:[名前]],2,FALSE)</f>
        <v>18_宝塚市山本山手地区まちづくり協議会</v>
      </c>
      <c r="I156" s="6" t="s">
        <v>693</v>
      </c>
      <c r="J156" s="6" t="s">
        <v>676</v>
      </c>
    </row>
    <row r="157" spans="1:10">
      <c r="A157" s="16" t="s">
        <v>129</v>
      </c>
      <c r="B157" s="16" t="s">
        <v>38</v>
      </c>
      <c r="C157" s="16">
        <v>4</v>
      </c>
      <c r="D157" s="16">
        <v>135</v>
      </c>
      <c r="E157" s="16" t="s">
        <v>130</v>
      </c>
      <c r="F157" s="16" t="s">
        <v>45</v>
      </c>
      <c r="G157" s="16">
        <v>18</v>
      </c>
      <c r="H157" s="6" t="str">
        <f>VLOOKUP(学年別学級児童生徒数[[#This Row],[まち協no]],まち協_ブロックマスタ[[番号]:[名前]],2,FALSE)</f>
        <v>18_宝塚市山本山手地区まちづくり協議会</v>
      </c>
      <c r="I157" s="6" t="s">
        <v>693</v>
      </c>
      <c r="J157" s="6" t="s">
        <v>676</v>
      </c>
    </row>
    <row r="158" spans="1:10">
      <c r="A158" s="16" t="s">
        <v>129</v>
      </c>
      <c r="B158" s="16" t="s">
        <v>39</v>
      </c>
      <c r="C158" s="16">
        <v>4</v>
      </c>
      <c r="D158" s="16">
        <v>111</v>
      </c>
      <c r="E158" s="16" t="s">
        <v>130</v>
      </c>
      <c r="F158" s="16" t="s">
        <v>45</v>
      </c>
      <c r="G158" s="16">
        <v>18</v>
      </c>
      <c r="H158" s="6" t="str">
        <f>VLOOKUP(学年別学級児童生徒数[[#This Row],[まち協no]],まち協_ブロックマスタ[[番号]:[名前]],2,FALSE)</f>
        <v>18_宝塚市山本山手地区まちづくり協議会</v>
      </c>
      <c r="I158" s="6" t="s">
        <v>693</v>
      </c>
      <c r="J158" s="6" t="s">
        <v>676</v>
      </c>
    </row>
    <row r="159" spans="1:10">
      <c r="A159" s="16" t="s">
        <v>129</v>
      </c>
      <c r="B159" s="16" t="s">
        <v>40</v>
      </c>
      <c r="C159" s="16">
        <v>4</v>
      </c>
      <c r="D159" s="16">
        <v>123</v>
      </c>
      <c r="E159" s="16" t="s">
        <v>130</v>
      </c>
      <c r="F159" s="16" t="s">
        <v>45</v>
      </c>
      <c r="G159" s="16">
        <v>18</v>
      </c>
      <c r="H159" s="6" t="str">
        <f>VLOOKUP(学年別学級児童生徒数[[#This Row],[まち協no]],まち協_ブロックマスタ[[番号]:[名前]],2,FALSE)</f>
        <v>18_宝塚市山本山手地区まちづくり協議会</v>
      </c>
      <c r="I159" s="6" t="s">
        <v>693</v>
      </c>
      <c r="J159" s="6" t="s">
        <v>676</v>
      </c>
    </row>
    <row r="160" spans="1:10">
      <c r="A160" s="16" t="s">
        <v>129</v>
      </c>
      <c r="B160" s="16" t="s">
        <v>41</v>
      </c>
      <c r="C160" s="16">
        <v>4</v>
      </c>
      <c r="D160" s="16">
        <v>126</v>
      </c>
      <c r="E160" s="16" t="s">
        <v>130</v>
      </c>
      <c r="F160" s="16" t="s">
        <v>45</v>
      </c>
      <c r="G160" s="16">
        <v>18</v>
      </c>
      <c r="H160" s="6" t="str">
        <f>VLOOKUP(学年別学級児童生徒数[[#This Row],[まち協no]],まち協_ブロックマスタ[[番号]:[名前]],2,FALSE)</f>
        <v>18_宝塚市山本山手地区まちづくり協議会</v>
      </c>
      <c r="I160" s="6" t="s">
        <v>693</v>
      </c>
      <c r="J160" s="6" t="s">
        <v>676</v>
      </c>
    </row>
    <row r="161" spans="1:10">
      <c r="A161" s="16" t="s">
        <v>129</v>
      </c>
      <c r="B161" s="16" t="s">
        <v>42</v>
      </c>
      <c r="C161" s="16">
        <v>5</v>
      </c>
      <c r="D161" s="16">
        <v>153</v>
      </c>
      <c r="E161" s="16" t="s">
        <v>130</v>
      </c>
      <c r="F161" s="16" t="s">
        <v>45</v>
      </c>
      <c r="G161" s="16">
        <v>18</v>
      </c>
      <c r="H161" s="6" t="str">
        <f>VLOOKUP(学年別学級児童生徒数[[#This Row],[まち協no]],まち協_ブロックマスタ[[番号]:[名前]],2,FALSE)</f>
        <v>18_宝塚市山本山手地区まちづくり協議会</v>
      </c>
      <c r="I161" s="6" t="s">
        <v>693</v>
      </c>
      <c r="J161" s="6" t="s">
        <v>676</v>
      </c>
    </row>
    <row r="162" spans="1:10">
      <c r="A162" s="16" t="s">
        <v>129</v>
      </c>
      <c r="B162" s="16" t="s">
        <v>43</v>
      </c>
      <c r="C162" s="16">
        <v>5</v>
      </c>
      <c r="D162" s="16">
        <v>33</v>
      </c>
      <c r="E162" s="16" t="s">
        <v>130</v>
      </c>
      <c r="F162" s="16" t="s">
        <v>45</v>
      </c>
      <c r="G162" s="16">
        <v>18</v>
      </c>
      <c r="H162" s="6" t="str">
        <f>VLOOKUP(学年別学級児童生徒数[[#This Row],[まち協no]],まち協_ブロックマスタ[[番号]:[名前]],2,FALSE)</f>
        <v>18_宝塚市山本山手地区まちづくり協議会</v>
      </c>
      <c r="I162" s="6" t="s">
        <v>693</v>
      </c>
      <c r="J162" s="6" t="s">
        <v>676</v>
      </c>
    </row>
    <row r="163" spans="1:10">
      <c r="A163" s="16" t="s">
        <v>150</v>
      </c>
      <c r="B163" s="16" t="s">
        <v>37</v>
      </c>
      <c r="C163" s="16">
        <v>4</v>
      </c>
      <c r="D163" s="16">
        <v>139</v>
      </c>
      <c r="E163" s="16" t="s">
        <v>151</v>
      </c>
      <c r="F163" s="16" t="s">
        <v>46</v>
      </c>
      <c r="G163" s="16">
        <v>1</v>
      </c>
      <c r="H163" s="6" t="str">
        <f>VLOOKUP(学年別学級児童生徒数[[#This Row],[まち協no]],まち協_ブロックマスタ[[番号]:[名前]],2,FALSE)</f>
        <v>1_仁川まちづくり協議会</v>
      </c>
      <c r="I163" s="6" t="s">
        <v>693</v>
      </c>
      <c r="J163" s="6" t="s">
        <v>676</v>
      </c>
    </row>
    <row r="164" spans="1:10">
      <c r="A164" s="16" t="s">
        <v>150</v>
      </c>
      <c r="B164" s="16" t="s">
        <v>38</v>
      </c>
      <c r="C164" s="16">
        <v>4</v>
      </c>
      <c r="D164" s="16">
        <v>143</v>
      </c>
      <c r="E164" s="16" t="s">
        <v>151</v>
      </c>
      <c r="F164" s="16" t="s">
        <v>46</v>
      </c>
      <c r="G164" s="16">
        <v>1</v>
      </c>
      <c r="H164" s="6" t="str">
        <f>VLOOKUP(学年別学級児童生徒数[[#This Row],[まち協no]],まち協_ブロックマスタ[[番号]:[名前]],2,FALSE)</f>
        <v>1_仁川まちづくり協議会</v>
      </c>
      <c r="I164" s="6" t="s">
        <v>693</v>
      </c>
      <c r="J164" s="6" t="s">
        <v>676</v>
      </c>
    </row>
    <row r="165" spans="1:10">
      <c r="A165" s="16" t="s">
        <v>150</v>
      </c>
      <c r="B165" s="16" t="s">
        <v>39</v>
      </c>
      <c r="C165" s="16">
        <v>4</v>
      </c>
      <c r="D165" s="16">
        <v>155</v>
      </c>
      <c r="E165" s="16" t="s">
        <v>151</v>
      </c>
      <c r="F165" s="16" t="s">
        <v>46</v>
      </c>
      <c r="G165" s="16">
        <v>1</v>
      </c>
      <c r="H165" s="6" t="str">
        <f>VLOOKUP(学年別学級児童生徒数[[#This Row],[まち協no]],まち協_ブロックマスタ[[番号]:[名前]],2,FALSE)</f>
        <v>1_仁川まちづくり協議会</v>
      </c>
      <c r="I165" s="6" t="s">
        <v>693</v>
      </c>
      <c r="J165" s="6" t="s">
        <v>676</v>
      </c>
    </row>
    <row r="166" spans="1:10">
      <c r="A166" s="16" t="s">
        <v>150</v>
      </c>
      <c r="B166" s="16" t="s">
        <v>43</v>
      </c>
      <c r="C166" s="16">
        <v>2</v>
      </c>
      <c r="D166" s="16">
        <v>9</v>
      </c>
      <c r="E166" s="16" t="s">
        <v>151</v>
      </c>
      <c r="F166" s="16" t="s">
        <v>46</v>
      </c>
      <c r="G166" s="16">
        <v>1</v>
      </c>
      <c r="H166" s="6" t="str">
        <f>VLOOKUP(学年別学級児童生徒数[[#This Row],[まち協no]],まち協_ブロックマスタ[[番号]:[名前]],2,FALSE)</f>
        <v>1_仁川まちづくり協議会</v>
      </c>
      <c r="I166" s="6" t="s">
        <v>693</v>
      </c>
      <c r="J166" s="6" t="s">
        <v>676</v>
      </c>
    </row>
    <row r="167" spans="1:10">
      <c r="A167" s="16" t="s">
        <v>150</v>
      </c>
      <c r="B167" s="16" t="s">
        <v>37</v>
      </c>
      <c r="C167" s="16">
        <v>4</v>
      </c>
      <c r="D167" s="16">
        <v>139</v>
      </c>
      <c r="E167" s="16" t="s">
        <v>151</v>
      </c>
      <c r="F167" s="16" t="s">
        <v>46</v>
      </c>
      <c r="G167" s="16">
        <v>3</v>
      </c>
      <c r="H167" s="6" t="str">
        <f>VLOOKUP(学年別学級児童生徒数[[#This Row],[まち協no]],まち協_ブロックマスタ[[番号]:[名前]],2,FALSE)</f>
        <v>3_宝塚市良元地区まちづくり協議会</v>
      </c>
      <c r="I167" s="6" t="s">
        <v>693</v>
      </c>
      <c r="J167" s="6" t="s">
        <v>677</v>
      </c>
    </row>
    <row r="168" spans="1:10">
      <c r="A168" s="16" t="s">
        <v>150</v>
      </c>
      <c r="B168" s="16" t="s">
        <v>38</v>
      </c>
      <c r="C168" s="16">
        <v>4</v>
      </c>
      <c r="D168" s="16">
        <v>143</v>
      </c>
      <c r="E168" s="16" t="s">
        <v>151</v>
      </c>
      <c r="F168" s="16" t="s">
        <v>46</v>
      </c>
      <c r="G168" s="16">
        <v>3</v>
      </c>
      <c r="H168" s="6" t="str">
        <f>VLOOKUP(学年別学級児童生徒数[[#This Row],[まち協no]],まち協_ブロックマスタ[[番号]:[名前]],2,FALSE)</f>
        <v>3_宝塚市良元地区まちづくり協議会</v>
      </c>
      <c r="I168" s="6" t="s">
        <v>693</v>
      </c>
      <c r="J168" s="6" t="s">
        <v>677</v>
      </c>
    </row>
    <row r="169" spans="1:10">
      <c r="A169" s="16" t="s">
        <v>150</v>
      </c>
      <c r="B169" s="16" t="s">
        <v>39</v>
      </c>
      <c r="C169" s="16">
        <v>4</v>
      </c>
      <c r="D169" s="16">
        <v>155</v>
      </c>
      <c r="E169" s="16" t="s">
        <v>151</v>
      </c>
      <c r="F169" s="16" t="s">
        <v>46</v>
      </c>
      <c r="G169" s="16">
        <v>3</v>
      </c>
      <c r="H169" s="6" t="str">
        <f>VLOOKUP(学年別学級児童生徒数[[#This Row],[まち協no]],まち協_ブロックマスタ[[番号]:[名前]],2,FALSE)</f>
        <v>3_宝塚市良元地区まちづくり協議会</v>
      </c>
      <c r="I169" s="6" t="s">
        <v>693</v>
      </c>
      <c r="J169" s="6" t="s">
        <v>677</v>
      </c>
    </row>
    <row r="170" spans="1:10">
      <c r="A170" s="16" t="s">
        <v>150</v>
      </c>
      <c r="B170" s="16" t="s">
        <v>43</v>
      </c>
      <c r="C170" s="16">
        <v>2</v>
      </c>
      <c r="D170" s="16">
        <v>9</v>
      </c>
      <c r="E170" s="16" t="s">
        <v>151</v>
      </c>
      <c r="F170" s="16" t="s">
        <v>46</v>
      </c>
      <c r="G170" s="16">
        <v>3</v>
      </c>
      <c r="H170" s="6" t="str">
        <f>VLOOKUP(学年別学級児童生徒数[[#This Row],[まち協no]],まち協_ブロックマスタ[[番号]:[名前]],2,FALSE)</f>
        <v>3_宝塚市良元地区まちづくり協議会</v>
      </c>
      <c r="I170" s="6" t="s">
        <v>693</v>
      </c>
      <c r="J170" s="6" t="s">
        <v>677</v>
      </c>
    </row>
    <row r="171" spans="1:10">
      <c r="A171" s="16" t="s">
        <v>150</v>
      </c>
      <c r="B171" s="16" t="s">
        <v>37</v>
      </c>
      <c r="C171" s="16">
        <v>4</v>
      </c>
      <c r="D171" s="16">
        <v>139</v>
      </c>
      <c r="E171" s="16" t="s">
        <v>151</v>
      </c>
      <c r="F171" s="16" t="s">
        <v>46</v>
      </c>
      <c r="G171" s="16">
        <v>4</v>
      </c>
      <c r="H171" s="6" t="str">
        <f>VLOOKUP(学年別学級児童生徒数[[#This Row],[まち協no]],まち協_ブロックマスタ[[番号]:[名前]],2,FALSE)</f>
        <v>4_宝塚市光明地域まちづくり協議会</v>
      </c>
      <c r="I171" s="6" t="s">
        <v>693</v>
      </c>
      <c r="J171" s="6" t="s">
        <v>678</v>
      </c>
    </row>
    <row r="172" spans="1:10">
      <c r="A172" s="16" t="s">
        <v>150</v>
      </c>
      <c r="B172" s="16" t="s">
        <v>38</v>
      </c>
      <c r="C172" s="16">
        <v>4</v>
      </c>
      <c r="D172" s="16">
        <v>143</v>
      </c>
      <c r="E172" s="16" t="s">
        <v>151</v>
      </c>
      <c r="F172" s="16" t="s">
        <v>46</v>
      </c>
      <c r="G172" s="16">
        <v>4</v>
      </c>
      <c r="H172" s="6" t="str">
        <f>VLOOKUP(学年別学級児童生徒数[[#This Row],[まち協no]],まち協_ブロックマスタ[[番号]:[名前]],2,FALSE)</f>
        <v>4_宝塚市光明地域まちづくり協議会</v>
      </c>
      <c r="I172" s="6" t="s">
        <v>693</v>
      </c>
      <c r="J172" s="6" t="s">
        <v>678</v>
      </c>
    </row>
    <row r="173" spans="1:10">
      <c r="A173" s="16" t="s">
        <v>150</v>
      </c>
      <c r="B173" s="16" t="s">
        <v>39</v>
      </c>
      <c r="C173" s="16">
        <v>4</v>
      </c>
      <c r="D173" s="16">
        <v>155</v>
      </c>
      <c r="E173" s="16" t="s">
        <v>151</v>
      </c>
      <c r="F173" s="16" t="s">
        <v>46</v>
      </c>
      <c r="G173" s="16">
        <v>4</v>
      </c>
      <c r="H173" s="6" t="str">
        <f>VLOOKUP(学年別学級児童生徒数[[#This Row],[まち協no]],まち協_ブロックマスタ[[番号]:[名前]],2,FALSE)</f>
        <v>4_宝塚市光明地域まちづくり協議会</v>
      </c>
      <c r="I173" s="6" t="s">
        <v>693</v>
      </c>
      <c r="J173" s="6" t="s">
        <v>678</v>
      </c>
    </row>
    <row r="174" spans="1:10">
      <c r="A174" s="16" t="s">
        <v>150</v>
      </c>
      <c r="B174" s="16" t="s">
        <v>43</v>
      </c>
      <c r="C174" s="16">
        <v>2</v>
      </c>
      <c r="D174" s="16">
        <v>9</v>
      </c>
      <c r="E174" s="16" t="s">
        <v>151</v>
      </c>
      <c r="F174" s="16" t="s">
        <v>46</v>
      </c>
      <c r="G174" s="16">
        <v>4</v>
      </c>
      <c r="H174" s="6" t="str">
        <f>VLOOKUP(学年別学級児童生徒数[[#This Row],[まち協no]],まち協_ブロックマスタ[[番号]:[名前]],2,FALSE)</f>
        <v>4_宝塚市光明地域まちづくり協議会</v>
      </c>
      <c r="I174" s="6" t="s">
        <v>693</v>
      </c>
      <c r="J174" s="6" t="s">
        <v>678</v>
      </c>
    </row>
    <row r="175" spans="1:10">
      <c r="A175" s="16" t="s">
        <v>152</v>
      </c>
      <c r="B175" s="16" t="s">
        <v>37</v>
      </c>
      <c r="C175" s="16">
        <v>5</v>
      </c>
      <c r="D175" s="16">
        <v>188</v>
      </c>
      <c r="E175" s="16" t="s">
        <v>153</v>
      </c>
      <c r="F175" s="16" t="s">
        <v>46</v>
      </c>
      <c r="G175" s="16">
        <v>12</v>
      </c>
      <c r="H175" s="6" t="str">
        <f>VLOOKUP(学年別学級児童生徒数[[#This Row],[まち協no]],まち協_ブロックマスタ[[番号]:[名前]],2,FALSE)</f>
        <v>12_売布小学校区まちづくり協議会</v>
      </c>
      <c r="I175" s="6" t="s">
        <v>693</v>
      </c>
      <c r="J175" s="6" t="s">
        <v>676</v>
      </c>
    </row>
    <row r="176" spans="1:10">
      <c r="A176" s="16" t="s">
        <v>152</v>
      </c>
      <c r="B176" s="16" t="s">
        <v>38</v>
      </c>
      <c r="C176" s="16">
        <v>5</v>
      </c>
      <c r="D176" s="16">
        <v>173</v>
      </c>
      <c r="E176" s="16" t="s">
        <v>153</v>
      </c>
      <c r="F176" s="16" t="s">
        <v>46</v>
      </c>
      <c r="G176" s="16">
        <v>12</v>
      </c>
      <c r="H176" s="6" t="str">
        <f>VLOOKUP(学年別学級児童生徒数[[#This Row],[まち協no]],まち協_ブロックマスタ[[番号]:[名前]],2,FALSE)</f>
        <v>12_売布小学校区まちづくり協議会</v>
      </c>
      <c r="I176" s="6" t="s">
        <v>693</v>
      </c>
      <c r="J176" s="6" t="s">
        <v>676</v>
      </c>
    </row>
    <row r="177" spans="1:10">
      <c r="A177" s="16" t="s">
        <v>152</v>
      </c>
      <c r="B177" s="16" t="s">
        <v>39</v>
      </c>
      <c r="C177" s="16">
        <v>5</v>
      </c>
      <c r="D177" s="16">
        <v>165</v>
      </c>
      <c r="E177" s="16" t="s">
        <v>153</v>
      </c>
      <c r="F177" s="16" t="s">
        <v>46</v>
      </c>
      <c r="G177" s="16">
        <v>12</v>
      </c>
      <c r="H177" s="6" t="str">
        <f>VLOOKUP(学年別学級児童生徒数[[#This Row],[まち協no]],まち協_ブロックマスタ[[番号]:[名前]],2,FALSE)</f>
        <v>12_売布小学校区まちづくり協議会</v>
      </c>
      <c r="I177" s="6" t="s">
        <v>693</v>
      </c>
      <c r="J177" s="6" t="s">
        <v>676</v>
      </c>
    </row>
    <row r="178" spans="1:10">
      <c r="A178" s="16" t="s">
        <v>152</v>
      </c>
      <c r="B178" s="16" t="s">
        <v>43</v>
      </c>
      <c r="C178" s="16">
        <v>5</v>
      </c>
      <c r="D178" s="16">
        <v>24</v>
      </c>
      <c r="E178" s="16" t="s">
        <v>153</v>
      </c>
      <c r="F178" s="16" t="s">
        <v>46</v>
      </c>
      <c r="G178" s="16">
        <v>12</v>
      </c>
      <c r="H178" s="6" t="str">
        <f>VLOOKUP(学年別学級児童生徒数[[#This Row],[まち協no]],まち協_ブロックマスタ[[番号]:[名前]],2,FALSE)</f>
        <v>12_売布小学校区まちづくり協議会</v>
      </c>
      <c r="I178" s="6" t="s">
        <v>693</v>
      </c>
      <c r="J178" s="6" t="s">
        <v>676</v>
      </c>
    </row>
    <row r="179" spans="1:10">
      <c r="A179" s="16" t="s">
        <v>152</v>
      </c>
      <c r="B179" s="16" t="s">
        <v>37</v>
      </c>
      <c r="C179" s="16">
        <v>5</v>
      </c>
      <c r="D179" s="16">
        <v>188</v>
      </c>
      <c r="E179" s="16" t="s">
        <v>153</v>
      </c>
      <c r="F179" s="16" t="s">
        <v>46</v>
      </c>
      <c r="G179" s="16">
        <v>13</v>
      </c>
      <c r="H179" s="6" t="str">
        <f>VLOOKUP(学年別学級児童生徒数[[#This Row],[まち協no]],まち協_ブロックマスタ[[番号]:[名前]],2,FALSE)</f>
        <v>13_小浜小学校区まちづくり協議会</v>
      </c>
      <c r="I179" s="6" t="s">
        <v>693</v>
      </c>
      <c r="J179" s="6" t="s">
        <v>677</v>
      </c>
    </row>
    <row r="180" spans="1:10">
      <c r="A180" s="16" t="s">
        <v>152</v>
      </c>
      <c r="B180" s="16" t="s">
        <v>38</v>
      </c>
      <c r="C180" s="16">
        <v>5</v>
      </c>
      <c r="D180" s="16">
        <v>173</v>
      </c>
      <c r="E180" s="16" t="s">
        <v>153</v>
      </c>
      <c r="F180" s="16" t="s">
        <v>46</v>
      </c>
      <c r="G180" s="16">
        <v>13</v>
      </c>
      <c r="H180" s="6" t="str">
        <f>VLOOKUP(学年別学級児童生徒数[[#This Row],[まち協no]],まち協_ブロックマスタ[[番号]:[名前]],2,FALSE)</f>
        <v>13_小浜小学校区まちづくり協議会</v>
      </c>
      <c r="I180" s="6" t="s">
        <v>693</v>
      </c>
      <c r="J180" s="6" t="s">
        <v>677</v>
      </c>
    </row>
    <row r="181" spans="1:10">
      <c r="A181" s="16" t="s">
        <v>152</v>
      </c>
      <c r="B181" s="16" t="s">
        <v>39</v>
      </c>
      <c r="C181" s="16">
        <v>5</v>
      </c>
      <c r="D181" s="16">
        <v>165</v>
      </c>
      <c r="E181" s="16" t="s">
        <v>153</v>
      </c>
      <c r="F181" s="16" t="s">
        <v>46</v>
      </c>
      <c r="G181" s="16">
        <v>13</v>
      </c>
      <c r="H181" s="6" t="str">
        <f>VLOOKUP(学年別学級児童生徒数[[#This Row],[まち協no]],まち協_ブロックマスタ[[番号]:[名前]],2,FALSE)</f>
        <v>13_小浜小学校区まちづくり協議会</v>
      </c>
      <c r="I181" s="6" t="s">
        <v>693</v>
      </c>
      <c r="J181" s="6" t="s">
        <v>677</v>
      </c>
    </row>
    <row r="182" spans="1:10">
      <c r="A182" s="16" t="s">
        <v>152</v>
      </c>
      <c r="B182" s="16" t="s">
        <v>43</v>
      </c>
      <c r="C182" s="16">
        <v>5</v>
      </c>
      <c r="D182" s="16">
        <v>24</v>
      </c>
      <c r="E182" s="16" t="s">
        <v>153</v>
      </c>
      <c r="F182" s="16" t="s">
        <v>46</v>
      </c>
      <c r="G182" s="16">
        <v>13</v>
      </c>
      <c r="H182" s="6" t="str">
        <f>VLOOKUP(学年別学級児童生徒数[[#This Row],[まち協no]],まち協_ブロックマスタ[[番号]:[名前]],2,FALSE)</f>
        <v>13_小浜小学校区まちづくり協議会</v>
      </c>
      <c r="I182" s="6" t="s">
        <v>693</v>
      </c>
      <c r="J182" s="6" t="s">
        <v>677</v>
      </c>
    </row>
    <row r="183" spans="1:10">
      <c r="A183" s="16" t="s">
        <v>152</v>
      </c>
      <c r="B183" s="16" t="s">
        <v>37</v>
      </c>
      <c r="C183" s="16">
        <v>5</v>
      </c>
      <c r="D183" s="16">
        <v>188</v>
      </c>
      <c r="E183" s="16" t="s">
        <v>153</v>
      </c>
      <c r="F183" s="16" t="s">
        <v>46</v>
      </c>
      <c r="G183" s="16">
        <v>14</v>
      </c>
      <c r="H183" s="6" t="str">
        <f>VLOOKUP(学年別学級児童生徒数[[#This Row],[まち協no]],まち協_ブロックマスタ[[番号]:[名前]],2,FALSE)</f>
        <v>14_宝塚市美座地域まちづくり協議会</v>
      </c>
      <c r="I183" s="6" t="s">
        <v>693</v>
      </c>
      <c r="J183" s="6" t="s">
        <v>678</v>
      </c>
    </row>
    <row r="184" spans="1:10">
      <c r="A184" s="16" t="s">
        <v>152</v>
      </c>
      <c r="B184" s="16" t="s">
        <v>38</v>
      </c>
      <c r="C184" s="16">
        <v>5</v>
      </c>
      <c r="D184" s="16">
        <v>173</v>
      </c>
      <c r="E184" s="16" t="s">
        <v>153</v>
      </c>
      <c r="F184" s="16" t="s">
        <v>46</v>
      </c>
      <c r="G184" s="16">
        <v>14</v>
      </c>
      <c r="H184" s="6" t="str">
        <f>VLOOKUP(学年別学級児童生徒数[[#This Row],[まち協no]],まち協_ブロックマスタ[[番号]:[名前]],2,FALSE)</f>
        <v>14_宝塚市美座地域まちづくり協議会</v>
      </c>
      <c r="I184" s="6" t="s">
        <v>693</v>
      </c>
      <c r="J184" s="6" t="s">
        <v>678</v>
      </c>
    </row>
    <row r="185" spans="1:10">
      <c r="A185" s="16" t="s">
        <v>152</v>
      </c>
      <c r="B185" s="16" t="s">
        <v>39</v>
      </c>
      <c r="C185" s="16">
        <v>5</v>
      </c>
      <c r="D185" s="16">
        <v>165</v>
      </c>
      <c r="E185" s="16" t="s">
        <v>153</v>
      </c>
      <c r="F185" s="16" t="s">
        <v>46</v>
      </c>
      <c r="G185" s="16">
        <v>14</v>
      </c>
      <c r="H185" s="6" t="str">
        <f>VLOOKUP(学年別学級児童生徒数[[#This Row],[まち協no]],まち協_ブロックマスタ[[番号]:[名前]],2,FALSE)</f>
        <v>14_宝塚市美座地域まちづくり協議会</v>
      </c>
      <c r="I185" s="6" t="s">
        <v>693</v>
      </c>
      <c r="J185" s="6" t="s">
        <v>678</v>
      </c>
    </row>
    <row r="186" spans="1:10">
      <c r="A186" s="16" t="s">
        <v>152</v>
      </c>
      <c r="B186" s="16" t="s">
        <v>43</v>
      </c>
      <c r="C186" s="16">
        <v>5</v>
      </c>
      <c r="D186" s="16">
        <v>24</v>
      </c>
      <c r="E186" s="16" t="s">
        <v>153</v>
      </c>
      <c r="F186" s="16" t="s">
        <v>46</v>
      </c>
      <c r="G186" s="16">
        <v>14</v>
      </c>
      <c r="H186" s="6" t="str">
        <f>VLOOKUP(学年別学級児童生徒数[[#This Row],[まち協no]],まち協_ブロックマスタ[[番号]:[名前]],2,FALSE)</f>
        <v>14_宝塚市美座地域まちづくり協議会</v>
      </c>
      <c r="I186" s="6" t="s">
        <v>693</v>
      </c>
      <c r="J186" s="6" t="s">
        <v>678</v>
      </c>
    </row>
    <row r="187" spans="1:10">
      <c r="A187" s="16" t="s">
        <v>154</v>
      </c>
      <c r="B187" s="16" t="s">
        <v>37</v>
      </c>
      <c r="C187" s="16">
        <v>5</v>
      </c>
      <c r="D187" s="16">
        <v>186</v>
      </c>
      <c r="E187" s="16" t="s">
        <v>80</v>
      </c>
      <c r="F187" s="16" t="s">
        <v>46</v>
      </c>
      <c r="G187" s="16">
        <v>15</v>
      </c>
      <c r="H187" s="6" t="str">
        <f>VLOOKUP(学年別学級児童生徒数[[#This Row],[まち協no]],まち協_ブロックマスタ[[番号]:[名前]],2,FALSE)</f>
        <v>15_安倉地区まちづくり協議会</v>
      </c>
      <c r="I187" s="6" t="s">
        <v>693</v>
      </c>
      <c r="J187" s="6" t="s">
        <v>676</v>
      </c>
    </row>
    <row r="188" spans="1:10">
      <c r="A188" s="16" t="s">
        <v>154</v>
      </c>
      <c r="B188" s="16" t="s">
        <v>38</v>
      </c>
      <c r="C188" s="16">
        <v>5</v>
      </c>
      <c r="D188" s="16">
        <v>171</v>
      </c>
      <c r="E188" s="16" t="s">
        <v>80</v>
      </c>
      <c r="F188" s="16" t="s">
        <v>46</v>
      </c>
      <c r="G188" s="16">
        <v>15</v>
      </c>
      <c r="H188" s="6" t="str">
        <f>VLOOKUP(学年別学級児童生徒数[[#This Row],[まち協no]],まち協_ブロックマスタ[[番号]:[名前]],2,FALSE)</f>
        <v>15_安倉地区まちづくり協議会</v>
      </c>
      <c r="I188" s="6" t="s">
        <v>693</v>
      </c>
      <c r="J188" s="6" t="s">
        <v>676</v>
      </c>
    </row>
    <row r="189" spans="1:10">
      <c r="A189" s="16" t="s">
        <v>154</v>
      </c>
      <c r="B189" s="16" t="s">
        <v>39</v>
      </c>
      <c r="C189" s="16">
        <v>5</v>
      </c>
      <c r="D189" s="16">
        <v>182</v>
      </c>
      <c r="E189" s="16" t="s">
        <v>80</v>
      </c>
      <c r="F189" s="16" t="s">
        <v>46</v>
      </c>
      <c r="G189" s="16">
        <v>15</v>
      </c>
      <c r="H189" s="6" t="str">
        <f>VLOOKUP(学年別学級児童生徒数[[#This Row],[まち協no]],まち協_ブロックマスタ[[番号]:[名前]],2,FALSE)</f>
        <v>15_安倉地区まちづくり協議会</v>
      </c>
      <c r="I189" s="6" t="s">
        <v>693</v>
      </c>
      <c r="J189" s="6" t="s">
        <v>676</v>
      </c>
    </row>
    <row r="190" spans="1:10">
      <c r="A190" s="16" t="s">
        <v>154</v>
      </c>
      <c r="B190" s="16" t="s">
        <v>43</v>
      </c>
      <c r="C190" s="16">
        <v>6</v>
      </c>
      <c r="D190" s="16">
        <v>30</v>
      </c>
      <c r="E190" s="16" t="s">
        <v>80</v>
      </c>
      <c r="F190" s="16" t="s">
        <v>46</v>
      </c>
      <c r="G190" s="16">
        <v>15</v>
      </c>
      <c r="H190" s="6" t="str">
        <f>VLOOKUP(学年別学級児童生徒数[[#This Row],[まち協no]],まち協_ブロックマスタ[[番号]:[名前]],2,FALSE)</f>
        <v>15_安倉地区まちづくり協議会</v>
      </c>
      <c r="I190" s="6" t="s">
        <v>693</v>
      </c>
      <c r="J190" s="6" t="s">
        <v>676</v>
      </c>
    </row>
    <row r="191" spans="1:10">
      <c r="A191" s="16" t="s">
        <v>154</v>
      </c>
      <c r="B191" s="16" t="s">
        <v>37</v>
      </c>
      <c r="C191" s="16">
        <v>5</v>
      </c>
      <c r="D191" s="16">
        <v>186</v>
      </c>
      <c r="E191" s="16" t="s">
        <v>80</v>
      </c>
      <c r="F191" s="16" t="s">
        <v>46</v>
      </c>
      <c r="G191" s="16">
        <v>16</v>
      </c>
      <c r="H191" s="6" t="str">
        <f>VLOOKUP(学年別学級児童生徒数[[#This Row],[まち協no]],まち協_ブロックマスタ[[番号]:[名前]],2,FALSE)</f>
        <v>16_宝塚市長尾地区まちづくり協議会</v>
      </c>
      <c r="I191" s="6" t="s">
        <v>693</v>
      </c>
      <c r="J191" s="6" t="s">
        <v>677</v>
      </c>
    </row>
    <row r="192" spans="1:10">
      <c r="A192" s="16" t="s">
        <v>154</v>
      </c>
      <c r="B192" s="16" t="s">
        <v>38</v>
      </c>
      <c r="C192" s="16">
        <v>5</v>
      </c>
      <c r="D192" s="16">
        <v>171</v>
      </c>
      <c r="E192" s="16" t="s">
        <v>80</v>
      </c>
      <c r="F192" s="16" t="s">
        <v>46</v>
      </c>
      <c r="G192" s="16">
        <v>16</v>
      </c>
      <c r="H192" s="6" t="str">
        <f>VLOOKUP(学年別学級児童生徒数[[#This Row],[まち協no]],まち協_ブロックマスタ[[番号]:[名前]],2,FALSE)</f>
        <v>16_宝塚市長尾地区まちづくり協議会</v>
      </c>
      <c r="I192" s="6" t="s">
        <v>693</v>
      </c>
      <c r="J192" s="6" t="s">
        <v>677</v>
      </c>
    </row>
    <row r="193" spans="1:10">
      <c r="A193" s="16" t="s">
        <v>154</v>
      </c>
      <c r="B193" s="16" t="s">
        <v>39</v>
      </c>
      <c r="C193" s="16">
        <v>5</v>
      </c>
      <c r="D193" s="16">
        <v>182</v>
      </c>
      <c r="E193" s="16" t="s">
        <v>80</v>
      </c>
      <c r="F193" s="16" t="s">
        <v>46</v>
      </c>
      <c r="G193" s="16">
        <v>16</v>
      </c>
      <c r="H193" s="6" t="str">
        <f>VLOOKUP(学年別学級児童生徒数[[#This Row],[まち協no]],まち協_ブロックマスタ[[番号]:[名前]],2,FALSE)</f>
        <v>16_宝塚市長尾地区まちづくり協議会</v>
      </c>
      <c r="I193" s="6" t="s">
        <v>693</v>
      </c>
      <c r="J193" s="6" t="s">
        <v>677</v>
      </c>
    </row>
    <row r="194" spans="1:10">
      <c r="A194" s="16" t="s">
        <v>154</v>
      </c>
      <c r="B194" s="16" t="s">
        <v>43</v>
      </c>
      <c r="C194" s="16">
        <v>6</v>
      </c>
      <c r="D194" s="16">
        <v>30</v>
      </c>
      <c r="E194" s="16" t="s">
        <v>80</v>
      </c>
      <c r="F194" s="16" t="s">
        <v>46</v>
      </c>
      <c r="G194" s="16">
        <v>16</v>
      </c>
      <c r="H194" s="6" t="str">
        <f>VLOOKUP(学年別学級児童生徒数[[#This Row],[まち協no]],まち協_ブロックマスタ[[番号]:[名前]],2,FALSE)</f>
        <v>16_宝塚市長尾地区まちづくり協議会</v>
      </c>
      <c r="I194" s="6" t="s">
        <v>693</v>
      </c>
      <c r="J194" s="6" t="s">
        <v>677</v>
      </c>
    </row>
    <row r="195" spans="1:10">
      <c r="A195" s="16" t="s">
        <v>146</v>
      </c>
      <c r="B195" s="16" t="s">
        <v>37</v>
      </c>
      <c r="C195" s="16">
        <v>1</v>
      </c>
      <c r="D195" s="16">
        <v>10</v>
      </c>
      <c r="E195" s="16" t="s">
        <v>147</v>
      </c>
      <c r="F195" s="16" t="s">
        <v>46</v>
      </c>
      <c r="G195" s="16">
        <v>20</v>
      </c>
      <c r="H195" s="6" t="str">
        <f>VLOOKUP(学年別学級児童生徒数[[#This Row],[まち協no]],まち協_ブロックマスタ[[番号]:[名前]],2,FALSE)</f>
        <v>20_宝塚市西谷地区まちづくり協議会</v>
      </c>
      <c r="I195" s="6" t="s">
        <v>693</v>
      </c>
      <c r="J195" s="6" t="s">
        <v>676</v>
      </c>
    </row>
    <row r="196" spans="1:10">
      <c r="A196" s="16" t="s">
        <v>146</v>
      </c>
      <c r="B196" s="16" t="s">
        <v>38</v>
      </c>
      <c r="C196" s="16">
        <v>1</v>
      </c>
      <c r="D196" s="16">
        <v>10</v>
      </c>
      <c r="E196" s="16" t="s">
        <v>147</v>
      </c>
      <c r="F196" s="16" t="s">
        <v>46</v>
      </c>
      <c r="G196" s="16">
        <v>20</v>
      </c>
      <c r="H196" s="6" t="str">
        <f>VLOOKUP(学年別学級児童生徒数[[#This Row],[まち協no]],まち協_ブロックマスタ[[番号]:[名前]],2,FALSE)</f>
        <v>20_宝塚市西谷地区まちづくり協議会</v>
      </c>
      <c r="I196" s="6" t="s">
        <v>693</v>
      </c>
      <c r="J196" s="6" t="s">
        <v>676</v>
      </c>
    </row>
    <row r="197" spans="1:10">
      <c r="A197" s="16" t="s">
        <v>146</v>
      </c>
      <c r="B197" s="16" t="s">
        <v>39</v>
      </c>
      <c r="C197" s="16">
        <v>1</v>
      </c>
      <c r="D197" s="16">
        <v>13</v>
      </c>
      <c r="E197" s="16" t="s">
        <v>147</v>
      </c>
      <c r="F197" s="16" t="s">
        <v>46</v>
      </c>
      <c r="G197" s="16">
        <v>20</v>
      </c>
      <c r="H197" s="6" t="str">
        <f>VLOOKUP(学年別学級児童生徒数[[#This Row],[まち協no]],まち協_ブロックマスタ[[番号]:[名前]],2,FALSE)</f>
        <v>20_宝塚市西谷地区まちづくり協議会</v>
      </c>
      <c r="I197" s="6" t="s">
        <v>693</v>
      </c>
      <c r="J197" s="6" t="s">
        <v>676</v>
      </c>
    </row>
    <row r="198" spans="1:10">
      <c r="A198" s="16" t="s">
        <v>146</v>
      </c>
      <c r="B198" s="16" t="s">
        <v>43</v>
      </c>
      <c r="C198" s="16">
        <v>2</v>
      </c>
      <c r="D198" s="16">
        <v>4</v>
      </c>
      <c r="E198" s="16" t="s">
        <v>147</v>
      </c>
      <c r="F198" s="16" t="s">
        <v>46</v>
      </c>
      <c r="G198" s="16">
        <v>20</v>
      </c>
      <c r="H198" s="6" t="str">
        <f>VLOOKUP(学年別学級児童生徒数[[#This Row],[まち協no]],まち協_ブロックマスタ[[番号]:[名前]],2,FALSE)</f>
        <v>20_宝塚市西谷地区まちづくり協議会</v>
      </c>
      <c r="I198" s="6" t="s">
        <v>693</v>
      </c>
      <c r="J198" s="6" t="s">
        <v>676</v>
      </c>
    </row>
    <row r="199" spans="1:10">
      <c r="A199" s="16" t="s">
        <v>155</v>
      </c>
      <c r="B199" s="16" t="s">
        <v>37</v>
      </c>
      <c r="C199" s="16">
        <v>5</v>
      </c>
      <c r="D199" s="16">
        <v>165</v>
      </c>
      <c r="E199" s="16" t="s">
        <v>156</v>
      </c>
      <c r="F199" s="16" t="s">
        <v>46</v>
      </c>
      <c r="G199" s="16">
        <v>6</v>
      </c>
      <c r="H199" s="6" t="str">
        <f>VLOOKUP(学年別学級児童生徒数[[#This Row],[まち協no]],まち協_ブロックマスタ[[番号]:[名前]],2,FALSE)</f>
        <v>6_宝塚市西山まちづくり協議会</v>
      </c>
      <c r="I199" s="6" t="s">
        <v>693</v>
      </c>
      <c r="J199" s="6" t="s">
        <v>676</v>
      </c>
    </row>
    <row r="200" spans="1:10">
      <c r="A200" s="16" t="s">
        <v>155</v>
      </c>
      <c r="B200" s="16" t="s">
        <v>38</v>
      </c>
      <c r="C200" s="16">
        <v>5</v>
      </c>
      <c r="D200" s="16">
        <v>179</v>
      </c>
      <c r="E200" s="16" t="s">
        <v>156</v>
      </c>
      <c r="F200" s="16" t="s">
        <v>46</v>
      </c>
      <c r="G200" s="16">
        <v>6</v>
      </c>
      <c r="H200" s="6" t="str">
        <f>VLOOKUP(学年別学級児童生徒数[[#This Row],[まち協no]],まち協_ブロックマスタ[[番号]:[名前]],2,FALSE)</f>
        <v>6_宝塚市西山まちづくり協議会</v>
      </c>
      <c r="I200" s="6" t="s">
        <v>693</v>
      </c>
      <c r="J200" s="6" t="s">
        <v>676</v>
      </c>
    </row>
    <row r="201" spans="1:10">
      <c r="A201" s="16" t="s">
        <v>155</v>
      </c>
      <c r="B201" s="16" t="s">
        <v>39</v>
      </c>
      <c r="C201" s="16">
        <v>5</v>
      </c>
      <c r="D201" s="16">
        <v>164</v>
      </c>
      <c r="E201" s="16" t="s">
        <v>156</v>
      </c>
      <c r="F201" s="16" t="s">
        <v>46</v>
      </c>
      <c r="G201" s="16">
        <v>6</v>
      </c>
      <c r="H201" s="6" t="str">
        <f>VLOOKUP(学年別学級児童生徒数[[#This Row],[まち協no]],まち協_ブロックマスタ[[番号]:[名前]],2,FALSE)</f>
        <v>6_宝塚市西山まちづくり協議会</v>
      </c>
      <c r="I201" s="6" t="s">
        <v>693</v>
      </c>
      <c r="J201" s="6" t="s">
        <v>676</v>
      </c>
    </row>
    <row r="202" spans="1:10">
      <c r="A202" s="16" t="s">
        <v>155</v>
      </c>
      <c r="B202" s="16" t="s">
        <v>43</v>
      </c>
      <c r="C202" s="16">
        <v>2</v>
      </c>
      <c r="D202" s="16">
        <v>12</v>
      </c>
      <c r="E202" s="16" t="s">
        <v>156</v>
      </c>
      <c r="F202" s="16" t="s">
        <v>46</v>
      </c>
      <c r="G202" s="16">
        <v>6</v>
      </c>
      <c r="H202" s="6" t="str">
        <f>VLOOKUP(学年別学級児童生徒数[[#This Row],[まち協no]],まち協_ブロックマスタ[[番号]:[名前]],2,FALSE)</f>
        <v>6_宝塚市西山まちづくり協議会</v>
      </c>
      <c r="I202" s="6" t="s">
        <v>693</v>
      </c>
      <c r="J202" s="6" t="s">
        <v>676</v>
      </c>
    </row>
    <row r="203" spans="1:10">
      <c r="A203" s="16" t="s">
        <v>155</v>
      </c>
      <c r="B203" s="16" t="s">
        <v>37</v>
      </c>
      <c r="C203" s="16">
        <v>5</v>
      </c>
      <c r="D203" s="16">
        <v>165</v>
      </c>
      <c r="E203" s="16" t="s">
        <v>156</v>
      </c>
      <c r="F203" s="16" t="s">
        <v>46</v>
      </c>
      <c r="G203" s="16">
        <v>7</v>
      </c>
      <c r="H203" s="6" t="str">
        <f>VLOOKUP(学年別学級児童生徒数[[#This Row],[まち協no]],まち協_ブロックマスタ[[番号]:[名前]],2,FALSE)</f>
        <v>7_まちづくり協議会コミュニティ末広</v>
      </c>
      <c r="I203" s="6" t="s">
        <v>693</v>
      </c>
      <c r="J203" s="6" t="s">
        <v>677</v>
      </c>
    </row>
    <row r="204" spans="1:10">
      <c r="A204" s="16" t="s">
        <v>155</v>
      </c>
      <c r="B204" s="16" t="s">
        <v>38</v>
      </c>
      <c r="C204" s="16">
        <v>5</v>
      </c>
      <c r="D204" s="16">
        <v>179</v>
      </c>
      <c r="E204" s="16" t="s">
        <v>156</v>
      </c>
      <c r="F204" s="16" t="s">
        <v>46</v>
      </c>
      <c r="G204" s="16">
        <v>7</v>
      </c>
      <c r="H204" s="6" t="str">
        <f>VLOOKUP(学年別学級児童生徒数[[#This Row],[まち協no]],まち協_ブロックマスタ[[番号]:[名前]],2,FALSE)</f>
        <v>7_まちづくり協議会コミュニティ末広</v>
      </c>
      <c r="I204" s="6" t="s">
        <v>693</v>
      </c>
      <c r="J204" s="6" t="s">
        <v>677</v>
      </c>
    </row>
    <row r="205" spans="1:10">
      <c r="A205" s="16" t="s">
        <v>155</v>
      </c>
      <c r="B205" s="16" t="s">
        <v>39</v>
      </c>
      <c r="C205" s="16">
        <v>5</v>
      </c>
      <c r="D205" s="16">
        <v>164</v>
      </c>
      <c r="E205" s="16" t="s">
        <v>156</v>
      </c>
      <c r="F205" s="16" t="s">
        <v>46</v>
      </c>
      <c r="G205" s="16">
        <v>7</v>
      </c>
      <c r="H205" s="6" t="str">
        <f>VLOOKUP(学年別学級児童生徒数[[#This Row],[まち協no]],まち協_ブロックマスタ[[番号]:[名前]],2,FALSE)</f>
        <v>7_まちづくり協議会コミュニティ末広</v>
      </c>
      <c r="I205" s="6" t="s">
        <v>693</v>
      </c>
      <c r="J205" s="6" t="s">
        <v>677</v>
      </c>
    </row>
    <row r="206" spans="1:10">
      <c r="A206" s="16" t="s">
        <v>155</v>
      </c>
      <c r="B206" s="16" t="s">
        <v>43</v>
      </c>
      <c r="C206" s="16">
        <v>2</v>
      </c>
      <c r="D206" s="16">
        <v>12</v>
      </c>
      <c r="E206" s="16" t="s">
        <v>156</v>
      </c>
      <c r="F206" s="16" t="s">
        <v>46</v>
      </c>
      <c r="G206" s="16">
        <v>7</v>
      </c>
      <c r="H206" s="6" t="str">
        <f>VLOOKUP(学年別学級児童生徒数[[#This Row],[まち協no]],まち協_ブロックマスタ[[番号]:[名前]],2,FALSE)</f>
        <v>7_まちづくり協議会コミュニティ末広</v>
      </c>
      <c r="I206" s="6" t="s">
        <v>693</v>
      </c>
      <c r="J206" s="6" t="s">
        <v>677</v>
      </c>
    </row>
    <row r="207" spans="1:10">
      <c r="A207" s="16" t="s">
        <v>155</v>
      </c>
      <c r="B207" s="16" t="s">
        <v>37</v>
      </c>
      <c r="C207" s="16">
        <v>5</v>
      </c>
      <c r="D207" s="16">
        <v>165</v>
      </c>
      <c r="E207" s="16" t="s">
        <v>156</v>
      </c>
      <c r="F207" s="16" t="s">
        <v>46</v>
      </c>
      <c r="G207" s="16">
        <v>8</v>
      </c>
      <c r="H207" s="6" t="str">
        <f>VLOOKUP(学年別学級児童生徒数[[#This Row],[まち協no]],まち協_ブロックマスタ[[番号]:[名前]],2,FALSE)</f>
        <v>8_宝塚第一小学校区まちづくり協議会</v>
      </c>
      <c r="I207" s="6" t="s">
        <v>693</v>
      </c>
      <c r="J207" s="6" t="s">
        <v>678</v>
      </c>
    </row>
    <row r="208" spans="1:10">
      <c r="A208" s="16" t="s">
        <v>155</v>
      </c>
      <c r="B208" s="16" t="s">
        <v>38</v>
      </c>
      <c r="C208" s="16">
        <v>5</v>
      </c>
      <c r="D208" s="16">
        <v>179</v>
      </c>
      <c r="E208" s="16" t="s">
        <v>156</v>
      </c>
      <c r="F208" s="16" t="s">
        <v>46</v>
      </c>
      <c r="G208" s="16">
        <v>8</v>
      </c>
      <c r="H208" s="6" t="str">
        <f>VLOOKUP(学年別学級児童生徒数[[#This Row],[まち協no]],まち協_ブロックマスタ[[番号]:[名前]],2,FALSE)</f>
        <v>8_宝塚第一小学校区まちづくり協議会</v>
      </c>
      <c r="I208" s="6" t="s">
        <v>693</v>
      </c>
      <c r="J208" s="6" t="s">
        <v>678</v>
      </c>
    </row>
    <row r="209" spans="1:10">
      <c r="A209" s="16" t="s">
        <v>155</v>
      </c>
      <c r="B209" s="16" t="s">
        <v>39</v>
      </c>
      <c r="C209" s="16">
        <v>5</v>
      </c>
      <c r="D209" s="16">
        <v>164</v>
      </c>
      <c r="E209" s="16" t="s">
        <v>156</v>
      </c>
      <c r="F209" s="16" t="s">
        <v>46</v>
      </c>
      <c r="G209" s="16">
        <v>8</v>
      </c>
      <c r="H209" s="6" t="str">
        <f>VLOOKUP(学年別学級児童生徒数[[#This Row],[まち協no]],まち協_ブロックマスタ[[番号]:[名前]],2,FALSE)</f>
        <v>8_宝塚第一小学校区まちづくり協議会</v>
      </c>
      <c r="I209" s="6" t="s">
        <v>693</v>
      </c>
      <c r="J209" s="6" t="s">
        <v>678</v>
      </c>
    </row>
    <row r="210" spans="1:10">
      <c r="A210" s="16" t="s">
        <v>155</v>
      </c>
      <c r="B210" s="16" t="s">
        <v>43</v>
      </c>
      <c r="C210" s="16">
        <v>2</v>
      </c>
      <c r="D210" s="16">
        <v>12</v>
      </c>
      <c r="E210" s="16" t="s">
        <v>156</v>
      </c>
      <c r="F210" s="16" t="s">
        <v>46</v>
      </c>
      <c r="G210" s="16">
        <v>8</v>
      </c>
      <c r="H210" s="6" t="str">
        <f>VLOOKUP(学年別学級児童生徒数[[#This Row],[まち協no]],まち協_ブロックマスタ[[番号]:[名前]],2,FALSE)</f>
        <v>8_宝塚第一小学校区まちづくり協議会</v>
      </c>
      <c r="I210" s="6" t="s">
        <v>693</v>
      </c>
      <c r="J210" s="6" t="s">
        <v>678</v>
      </c>
    </row>
    <row r="211" spans="1:10">
      <c r="A211" s="16" t="s">
        <v>157</v>
      </c>
      <c r="B211" s="16" t="s">
        <v>37</v>
      </c>
      <c r="C211" s="16">
        <v>3</v>
      </c>
      <c r="D211" s="16">
        <v>92</v>
      </c>
      <c r="E211" s="16" t="s">
        <v>158</v>
      </c>
      <c r="F211" s="16" t="s">
        <v>46</v>
      </c>
      <c r="G211" s="16">
        <v>2</v>
      </c>
      <c r="H211" s="6" t="str">
        <f>VLOOKUP(学年別学級児童生徒数[[#This Row],[まち協no]],まち協_ブロックマスタ[[番号]:[名前]],2,FALSE)</f>
        <v>2_宝塚市高司小学校区まちづくり協議会</v>
      </c>
      <c r="I211" s="6" t="s">
        <v>693</v>
      </c>
      <c r="J211" s="6" t="s">
        <v>676</v>
      </c>
    </row>
    <row r="212" spans="1:10">
      <c r="A212" s="16" t="s">
        <v>157</v>
      </c>
      <c r="B212" s="16" t="s">
        <v>38</v>
      </c>
      <c r="C212" s="16">
        <v>4</v>
      </c>
      <c r="D212" s="16">
        <v>100</v>
      </c>
      <c r="E212" s="16" t="s">
        <v>158</v>
      </c>
      <c r="F212" s="16" t="s">
        <v>46</v>
      </c>
      <c r="G212" s="16">
        <v>2</v>
      </c>
      <c r="H212" s="6" t="str">
        <f>VLOOKUP(学年別学級児童生徒数[[#This Row],[まち協no]],まち協_ブロックマスタ[[番号]:[名前]],2,FALSE)</f>
        <v>2_宝塚市高司小学校区まちづくり協議会</v>
      </c>
      <c r="I212" s="6" t="s">
        <v>693</v>
      </c>
      <c r="J212" s="6" t="s">
        <v>676</v>
      </c>
    </row>
    <row r="213" spans="1:10">
      <c r="A213" s="16" t="s">
        <v>157</v>
      </c>
      <c r="B213" s="16" t="s">
        <v>39</v>
      </c>
      <c r="C213" s="16">
        <v>3</v>
      </c>
      <c r="D213" s="16">
        <v>100</v>
      </c>
      <c r="E213" s="16" t="s">
        <v>158</v>
      </c>
      <c r="F213" s="16" t="s">
        <v>46</v>
      </c>
      <c r="G213" s="16">
        <v>2</v>
      </c>
      <c r="H213" s="6" t="str">
        <f>VLOOKUP(学年別学級児童生徒数[[#This Row],[まち協no]],まち協_ブロックマスタ[[番号]:[名前]],2,FALSE)</f>
        <v>2_宝塚市高司小学校区まちづくり協議会</v>
      </c>
      <c r="I213" s="6" t="s">
        <v>693</v>
      </c>
      <c r="J213" s="6" t="s">
        <v>676</v>
      </c>
    </row>
    <row r="214" spans="1:10">
      <c r="A214" s="16" t="s">
        <v>157</v>
      </c>
      <c r="B214" s="16" t="s">
        <v>43</v>
      </c>
      <c r="C214" s="16">
        <v>6</v>
      </c>
      <c r="D214" s="16">
        <v>38</v>
      </c>
      <c r="E214" s="16" t="s">
        <v>158</v>
      </c>
      <c r="F214" s="16" t="s">
        <v>46</v>
      </c>
      <c r="G214" s="16">
        <v>2</v>
      </c>
      <c r="H214" s="6" t="str">
        <f>VLOOKUP(学年別学級児童生徒数[[#This Row],[まち協no]],まち協_ブロックマスタ[[番号]:[名前]],2,FALSE)</f>
        <v>2_宝塚市高司小学校区まちづくり協議会</v>
      </c>
      <c r="I214" s="6" t="s">
        <v>693</v>
      </c>
      <c r="J214" s="6" t="s">
        <v>676</v>
      </c>
    </row>
    <row r="215" spans="1:10">
      <c r="A215" s="16" t="s">
        <v>157</v>
      </c>
      <c r="B215" s="16" t="s">
        <v>37</v>
      </c>
      <c r="C215" s="16">
        <v>3</v>
      </c>
      <c r="D215" s="16">
        <v>92</v>
      </c>
      <c r="E215" s="16" t="s">
        <v>158</v>
      </c>
      <c r="F215" s="16" t="s">
        <v>46</v>
      </c>
      <c r="G215" s="16">
        <v>4</v>
      </c>
      <c r="H215" s="6" t="str">
        <f>VLOOKUP(学年別学級児童生徒数[[#This Row],[まち協no]],まち協_ブロックマスタ[[番号]:[名前]],2,FALSE)</f>
        <v>4_宝塚市光明地域まちづくり協議会</v>
      </c>
      <c r="I215" s="6" t="s">
        <v>693</v>
      </c>
      <c r="J215" s="6" t="s">
        <v>677</v>
      </c>
    </row>
    <row r="216" spans="1:10">
      <c r="A216" s="16" t="s">
        <v>157</v>
      </c>
      <c r="B216" s="16" t="s">
        <v>38</v>
      </c>
      <c r="C216" s="16">
        <v>4</v>
      </c>
      <c r="D216" s="16">
        <v>100</v>
      </c>
      <c r="E216" s="16" t="s">
        <v>158</v>
      </c>
      <c r="F216" s="16" t="s">
        <v>46</v>
      </c>
      <c r="G216" s="16">
        <v>4</v>
      </c>
      <c r="H216" s="6" t="str">
        <f>VLOOKUP(学年別学級児童生徒数[[#This Row],[まち協no]],まち協_ブロックマスタ[[番号]:[名前]],2,FALSE)</f>
        <v>4_宝塚市光明地域まちづくり協議会</v>
      </c>
      <c r="I216" s="6" t="s">
        <v>693</v>
      </c>
      <c r="J216" s="6" t="s">
        <v>677</v>
      </c>
    </row>
    <row r="217" spans="1:10">
      <c r="A217" s="16" t="s">
        <v>157</v>
      </c>
      <c r="B217" s="16" t="s">
        <v>39</v>
      </c>
      <c r="C217" s="16">
        <v>3</v>
      </c>
      <c r="D217" s="16">
        <v>100</v>
      </c>
      <c r="E217" s="16" t="s">
        <v>158</v>
      </c>
      <c r="F217" s="16" t="s">
        <v>46</v>
      </c>
      <c r="G217" s="16">
        <v>4</v>
      </c>
      <c r="H217" s="6" t="str">
        <f>VLOOKUP(学年別学級児童生徒数[[#This Row],[まち協no]],まち協_ブロックマスタ[[番号]:[名前]],2,FALSE)</f>
        <v>4_宝塚市光明地域まちづくり協議会</v>
      </c>
      <c r="I217" s="6" t="s">
        <v>693</v>
      </c>
      <c r="J217" s="6" t="s">
        <v>677</v>
      </c>
    </row>
    <row r="218" spans="1:10">
      <c r="A218" s="16" t="s">
        <v>157</v>
      </c>
      <c r="B218" s="16" t="s">
        <v>43</v>
      </c>
      <c r="C218" s="16">
        <v>6</v>
      </c>
      <c r="D218" s="16">
        <v>38</v>
      </c>
      <c r="E218" s="16" t="s">
        <v>158</v>
      </c>
      <c r="F218" s="16" t="s">
        <v>46</v>
      </c>
      <c r="G218" s="16">
        <v>4</v>
      </c>
      <c r="H218" s="6" t="str">
        <f>VLOOKUP(学年別学級児童生徒数[[#This Row],[まち協no]],まち協_ブロックマスタ[[番号]:[名前]],2,FALSE)</f>
        <v>4_宝塚市光明地域まちづくり協議会</v>
      </c>
      <c r="I218" s="6" t="s">
        <v>693</v>
      </c>
      <c r="J218" s="6" t="s">
        <v>677</v>
      </c>
    </row>
    <row r="219" spans="1:10">
      <c r="A219" s="16" t="s">
        <v>157</v>
      </c>
      <c r="B219" s="16" t="s">
        <v>37</v>
      </c>
      <c r="C219" s="16">
        <v>3</v>
      </c>
      <c r="D219" s="16">
        <v>92</v>
      </c>
      <c r="E219" s="16" t="s">
        <v>158</v>
      </c>
      <c r="F219" s="16" t="s">
        <v>46</v>
      </c>
      <c r="G219" s="16">
        <v>5</v>
      </c>
      <c r="H219" s="6" t="str">
        <f>VLOOKUP(学年別学級児童生徒数[[#This Row],[まち協no]],まち協_ブロックマスタ[[番号]:[名前]],2,FALSE)</f>
        <v>5_宝塚市末成小学校地域まちづくり協議会</v>
      </c>
      <c r="I219" s="6" t="s">
        <v>693</v>
      </c>
      <c r="J219" s="6" t="s">
        <v>678</v>
      </c>
    </row>
    <row r="220" spans="1:10">
      <c r="A220" s="16" t="s">
        <v>157</v>
      </c>
      <c r="B220" s="16" t="s">
        <v>38</v>
      </c>
      <c r="C220" s="16">
        <v>4</v>
      </c>
      <c r="D220" s="16">
        <v>100</v>
      </c>
      <c r="E220" s="16" t="s">
        <v>158</v>
      </c>
      <c r="F220" s="16" t="s">
        <v>46</v>
      </c>
      <c r="G220" s="16">
        <v>5</v>
      </c>
      <c r="H220" s="6" t="str">
        <f>VLOOKUP(学年別学級児童生徒数[[#This Row],[まち協no]],まち協_ブロックマスタ[[番号]:[名前]],2,FALSE)</f>
        <v>5_宝塚市末成小学校地域まちづくり協議会</v>
      </c>
      <c r="I220" s="6" t="s">
        <v>693</v>
      </c>
      <c r="J220" s="6" t="s">
        <v>678</v>
      </c>
    </row>
    <row r="221" spans="1:10">
      <c r="A221" s="16" t="s">
        <v>157</v>
      </c>
      <c r="B221" s="16" t="s">
        <v>39</v>
      </c>
      <c r="C221" s="16">
        <v>3</v>
      </c>
      <c r="D221" s="16">
        <v>100</v>
      </c>
      <c r="E221" s="16" t="s">
        <v>158</v>
      </c>
      <c r="F221" s="16" t="s">
        <v>46</v>
      </c>
      <c r="G221" s="16">
        <v>5</v>
      </c>
      <c r="H221" s="6" t="str">
        <f>VLOOKUP(学年別学級児童生徒数[[#This Row],[まち協no]],まち協_ブロックマスタ[[番号]:[名前]],2,FALSE)</f>
        <v>5_宝塚市末成小学校地域まちづくり協議会</v>
      </c>
      <c r="I221" s="6" t="s">
        <v>693</v>
      </c>
      <c r="J221" s="6" t="s">
        <v>678</v>
      </c>
    </row>
    <row r="222" spans="1:10">
      <c r="A222" s="16" t="s">
        <v>157</v>
      </c>
      <c r="B222" s="16" t="s">
        <v>43</v>
      </c>
      <c r="C222" s="16">
        <v>6</v>
      </c>
      <c r="D222" s="16">
        <v>38</v>
      </c>
      <c r="E222" s="16" t="s">
        <v>158</v>
      </c>
      <c r="F222" s="16" t="s">
        <v>46</v>
      </c>
      <c r="G222" s="16">
        <v>5</v>
      </c>
      <c r="H222" s="6" t="str">
        <f>VLOOKUP(学年別学級児童生徒数[[#This Row],[まち協no]],まち協_ブロックマスタ[[番号]:[名前]],2,FALSE)</f>
        <v>5_宝塚市末成小学校地域まちづくり協議会</v>
      </c>
      <c r="I222" s="6" t="s">
        <v>693</v>
      </c>
      <c r="J222" s="6" t="s">
        <v>678</v>
      </c>
    </row>
    <row r="223" spans="1:10">
      <c r="A223" s="16" t="s">
        <v>159</v>
      </c>
      <c r="B223" s="16" t="s">
        <v>37</v>
      </c>
      <c r="C223" s="16">
        <v>4</v>
      </c>
      <c r="D223" s="16">
        <v>153</v>
      </c>
      <c r="E223" s="16" t="s">
        <v>81</v>
      </c>
      <c r="F223" s="16" t="s">
        <v>46</v>
      </c>
      <c r="G223" s="16">
        <v>16</v>
      </c>
      <c r="H223" s="6" t="str">
        <f>VLOOKUP(学年別学級児童生徒数[[#This Row],[まち協no]],まち協_ブロックマスタ[[番号]:[名前]],2,FALSE)</f>
        <v>16_宝塚市長尾地区まちづくり協議会</v>
      </c>
      <c r="I223" s="6" t="s">
        <v>693</v>
      </c>
      <c r="J223" s="6" t="s">
        <v>676</v>
      </c>
    </row>
    <row r="224" spans="1:10">
      <c r="A224" s="16" t="s">
        <v>159</v>
      </c>
      <c r="B224" s="16" t="s">
        <v>38</v>
      </c>
      <c r="C224" s="16">
        <v>4</v>
      </c>
      <c r="D224" s="16">
        <v>160</v>
      </c>
      <c r="E224" s="16" t="s">
        <v>81</v>
      </c>
      <c r="F224" s="16" t="s">
        <v>46</v>
      </c>
      <c r="G224" s="16">
        <v>16</v>
      </c>
      <c r="H224" s="6" t="str">
        <f>VLOOKUP(学年別学級児童生徒数[[#This Row],[まち協no]],まち協_ブロックマスタ[[番号]:[名前]],2,FALSE)</f>
        <v>16_宝塚市長尾地区まちづくり協議会</v>
      </c>
      <c r="I224" s="6" t="s">
        <v>693</v>
      </c>
      <c r="J224" s="6" t="s">
        <v>676</v>
      </c>
    </row>
    <row r="225" spans="1:10">
      <c r="A225" s="16" t="s">
        <v>159</v>
      </c>
      <c r="B225" s="16" t="s">
        <v>39</v>
      </c>
      <c r="C225" s="16">
        <v>4</v>
      </c>
      <c r="D225" s="16">
        <v>159</v>
      </c>
      <c r="E225" s="16" t="s">
        <v>81</v>
      </c>
      <c r="F225" s="16" t="s">
        <v>46</v>
      </c>
      <c r="G225" s="16">
        <v>16</v>
      </c>
      <c r="H225" s="6" t="str">
        <f>VLOOKUP(学年別学級児童生徒数[[#This Row],[まち協no]],まち協_ブロックマスタ[[番号]:[名前]],2,FALSE)</f>
        <v>16_宝塚市長尾地区まちづくり協議会</v>
      </c>
      <c r="I225" s="6" t="s">
        <v>693</v>
      </c>
      <c r="J225" s="6" t="s">
        <v>676</v>
      </c>
    </row>
    <row r="226" spans="1:10">
      <c r="A226" s="16" t="s">
        <v>159</v>
      </c>
      <c r="B226" s="16" t="s">
        <v>43</v>
      </c>
      <c r="C226" s="16">
        <v>4</v>
      </c>
      <c r="D226" s="16">
        <v>23</v>
      </c>
      <c r="E226" s="16" t="s">
        <v>81</v>
      </c>
      <c r="F226" s="16" t="s">
        <v>46</v>
      </c>
      <c r="G226" s="16">
        <v>16</v>
      </c>
      <c r="H226" s="6" t="str">
        <f>VLOOKUP(学年別学級児童生徒数[[#This Row],[まち協no]],まち協_ブロックマスタ[[番号]:[名前]],2,FALSE)</f>
        <v>16_宝塚市長尾地区まちづくり協議会</v>
      </c>
      <c r="I226" s="6" t="s">
        <v>693</v>
      </c>
      <c r="J226" s="6" t="s">
        <v>676</v>
      </c>
    </row>
    <row r="227" spans="1:10">
      <c r="A227" s="16" t="s">
        <v>159</v>
      </c>
      <c r="B227" s="16" t="s">
        <v>37</v>
      </c>
      <c r="C227" s="16">
        <v>4</v>
      </c>
      <c r="D227" s="16">
        <v>153</v>
      </c>
      <c r="E227" s="16" t="s">
        <v>81</v>
      </c>
      <c r="F227" s="16" t="s">
        <v>46</v>
      </c>
      <c r="G227" s="16">
        <v>19</v>
      </c>
      <c r="H227" s="6" t="str">
        <f>VLOOKUP(学年別学級児童生徒数[[#This Row],[まち協no]],まち協_ブロックマスタ[[番号]:[名前]],2,FALSE)</f>
        <v>19_宝塚市長尾台小学校区まちづくり協議会</v>
      </c>
      <c r="I227" s="6" t="s">
        <v>693</v>
      </c>
      <c r="J227" s="6" t="s">
        <v>677</v>
      </c>
    </row>
    <row r="228" spans="1:10">
      <c r="A228" s="16" t="s">
        <v>159</v>
      </c>
      <c r="B228" s="16" t="s">
        <v>38</v>
      </c>
      <c r="C228" s="16">
        <v>4</v>
      </c>
      <c r="D228" s="16">
        <v>160</v>
      </c>
      <c r="E228" s="16" t="s">
        <v>81</v>
      </c>
      <c r="F228" s="16" t="s">
        <v>46</v>
      </c>
      <c r="G228" s="16">
        <v>19</v>
      </c>
      <c r="H228" s="6" t="str">
        <f>VLOOKUP(学年別学級児童生徒数[[#This Row],[まち協no]],まち協_ブロックマスタ[[番号]:[名前]],2,FALSE)</f>
        <v>19_宝塚市長尾台小学校区まちづくり協議会</v>
      </c>
      <c r="I228" s="6" t="s">
        <v>693</v>
      </c>
      <c r="J228" s="6" t="s">
        <v>677</v>
      </c>
    </row>
    <row r="229" spans="1:10">
      <c r="A229" s="16" t="s">
        <v>159</v>
      </c>
      <c r="B229" s="16" t="s">
        <v>39</v>
      </c>
      <c r="C229" s="16">
        <v>4</v>
      </c>
      <c r="D229" s="16">
        <v>159</v>
      </c>
      <c r="E229" s="16" t="s">
        <v>81</v>
      </c>
      <c r="F229" s="16" t="s">
        <v>46</v>
      </c>
      <c r="G229" s="16">
        <v>19</v>
      </c>
      <c r="H229" s="6" t="str">
        <f>VLOOKUP(学年別学級児童生徒数[[#This Row],[まち協no]],まち協_ブロックマスタ[[番号]:[名前]],2,FALSE)</f>
        <v>19_宝塚市長尾台小学校区まちづくり協議会</v>
      </c>
      <c r="I229" s="6" t="s">
        <v>693</v>
      </c>
      <c r="J229" s="6" t="s">
        <v>677</v>
      </c>
    </row>
    <row r="230" spans="1:10">
      <c r="A230" s="16" t="s">
        <v>159</v>
      </c>
      <c r="B230" s="16" t="s">
        <v>43</v>
      </c>
      <c r="C230" s="16">
        <v>4</v>
      </c>
      <c r="D230" s="16">
        <v>23</v>
      </c>
      <c r="E230" s="16" t="s">
        <v>81</v>
      </c>
      <c r="F230" s="16" t="s">
        <v>46</v>
      </c>
      <c r="G230" s="16">
        <v>19</v>
      </c>
      <c r="H230" s="6" t="str">
        <f>VLOOKUP(学年別学級児童生徒数[[#This Row],[まち協no]],まち協_ブロックマスタ[[番号]:[名前]],2,FALSE)</f>
        <v>19_宝塚市長尾台小学校区まちづくり協議会</v>
      </c>
      <c r="I230" s="6" t="s">
        <v>693</v>
      </c>
      <c r="J230" s="6" t="s">
        <v>677</v>
      </c>
    </row>
    <row r="231" spans="1:10">
      <c r="A231" s="16" t="s">
        <v>160</v>
      </c>
      <c r="B231" s="16" t="s">
        <v>37</v>
      </c>
      <c r="C231" s="16">
        <v>4</v>
      </c>
      <c r="D231" s="16">
        <v>130</v>
      </c>
      <c r="E231" s="16" t="s">
        <v>161</v>
      </c>
      <c r="F231" s="16" t="s">
        <v>46</v>
      </c>
      <c r="G231" s="16">
        <v>13</v>
      </c>
      <c r="H231" s="6" t="str">
        <f>VLOOKUP(学年別学級児童生徒数[[#This Row],[まち協no]],まち協_ブロックマスタ[[番号]:[名前]],2,FALSE)</f>
        <v>13_小浜小学校区まちづくり協議会</v>
      </c>
      <c r="I231" s="6" t="s">
        <v>693</v>
      </c>
      <c r="J231" s="6" t="s">
        <v>676</v>
      </c>
    </row>
    <row r="232" spans="1:10">
      <c r="A232" s="16" t="s">
        <v>160</v>
      </c>
      <c r="B232" s="16" t="s">
        <v>38</v>
      </c>
      <c r="C232" s="16">
        <v>4</v>
      </c>
      <c r="D232" s="16">
        <v>121</v>
      </c>
      <c r="E232" s="16" t="s">
        <v>161</v>
      </c>
      <c r="F232" s="16" t="s">
        <v>46</v>
      </c>
      <c r="G232" s="16">
        <v>13</v>
      </c>
      <c r="H232" s="6" t="str">
        <f>VLOOKUP(学年別学級児童生徒数[[#This Row],[まち協no]],まち協_ブロックマスタ[[番号]:[名前]],2,FALSE)</f>
        <v>13_小浜小学校区まちづくり協議会</v>
      </c>
      <c r="I232" s="6" t="s">
        <v>693</v>
      </c>
      <c r="J232" s="6" t="s">
        <v>676</v>
      </c>
    </row>
    <row r="233" spans="1:10">
      <c r="A233" s="16" t="s">
        <v>160</v>
      </c>
      <c r="B233" s="16" t="s">
        <v>39</v>
      </c>
      <c r="C233" s="16">
        <v>4</v>
      </c>
      <c r="D233" s="16">
        <v>145</v>
      </c>
      <c r="E233" s="16" t="s">
        <v>161</v>
      </c>
      <c r="F233" s="16" t="s">
        <v>46</v>
      </c>
      <c r="G233" s="16">
        <v>13</v>
      </c>
      <c r="H233" s="6" t="str">
        <f>VLOOKUP(学年別学級児童生徒数[[#This Row],[まち協no]],まち協_ブロックマスタ[[番号]:[名前]],2,FALSE)</f>
        <v>13_小浜小学校区まちづくり協議会</v>
      </c>
      <c r="I233" s="6" t="s">
        <v>693</v>
      </c>
      <c r="J233" s="6" t="s">
        <v>676</v>
      </c>
    </row>
    <row r="234" spans="1:10">
      <c r="A234" s="16" t="s">
        <v>160</v>
      </c>
      <c r="B234" s="16" t="s">
        <v>43</v>
      </c>
      <c r="C234" s="16">
        <v>6</v>
      </c>
      <c r="D234" s="16">
        <v>37</v>
      </c>
      <c r="E234" s="16" t="s">
        <v>161</v>
      </c>
      <c r="F234" s="16" t="s">
        <v>46</v>
      </c>
      <c r="G234" s="16">
        <v>13</v>
      </c>
      <c r="H234" s="6" t="str">
        <f>VLOOKUP(学年別学級児童生徒数[[#This Row],[まち協no]],まち協_ブロックマスタ[[番号]:[名前]],2,FALSE)</f>
        <v>13_小浜小学校区まちづくり協議会</v>
      </c>
      <c r="I234" s="6" t="s">
        <v>693</v>
      </c>
      <c r="J234" s="6" t="s">
        <v>676</v>
      </c>
    </row>
    <row r="235" spans="1:10">
      <c r="A235" s="16" t="s">
        <v>160</v>
      </c>
      <c r="B235" s="16" t="s">
        <v>37</v>
      </c>
      <c r="C235" s="16">
        <v>4</v>
      </c>
      <c r="D235" s="16">
        <v>130</v>
      </c>
      <c r="E235" s="16" t="s">
        <v>161</v>
      </c>
      <c r="F235" s="16" t="s">
        <v>46</v>
      </c>
      <c r="G235" s="16">
        <v>15</v>
      </c>
      <c r="H235" s="6" t="str">
        <f>VLOOKUP(学年別学級児童生徒数[[#This Row],[まち協no]],まち協_ブロックマスタ[[番号]:[名前]],2,FALSE)</f>
        <v>15_安倉地区まちづくり協議会</v>
      </c>
      <c r="I235" s="6" t="s">
        <v>693</v>
      </c>
      <c r="J235" s="6" t="s">
        <v>677</v>
      </c>
    </row>
    <row r="236" spans="1:10">
      <c r="A236" s="16" t="s">
        <v>160</v>
      </c>
      <c r="B236" s="16" t="s">
        <v>38</v>
      </c>
      <c r="C236" s="16">
        <v>4</v>
      </c>
      <c r="D236" s="16">
        <v>121</v>
      </c>
      <c r="E236" s="16" t="s">
        <v>161</v>
      </c>
      <c r="F236" s="16" t="s">
        <v>46</v>
      </c>
      <c r="G236" s="16">
        <v>15</v>
      </c>
      <c r="H236" s="6" t="str">
        <f>VLOOKUP(学年別学級児童生徒数[[#This Row],[まち協no]],まち協_ブロックマスタ[[番号]:[名前]],2,FALSE)</f>
        <v>15_安倉地区まちづくり協議会</v>
      </c>
      <c r="I236" s="6" t="s">
        <v>693</v>
      </c>
      <c r="J236" s="6" t="s">
        <v>677</v>
      </c>
    </row>
    <row r="237" spans="1:10">
      <c r="A237" s="16" t="s">
        <v>160</v>
      </c>
      <c r="B237" s="16" t="s">
        <v>39</v>
      </c>
      <c r="C237" s="16">
        <v>4</v>
      </c>
      <c r="D237" s="16">
        <v>145</v>
      </c>
      <c r="E237" s="16" t="s">
        <v>161</v>
      </c>
      <c r="F237" s="16" t="s">
        <v>46</v>
      </c>
      <c r="G237" s="16">
        <v>15</v>
      </c>
      <c r="H237" s="6" t="str">
        <f>VLOOKUP(学年別学級児童生徒数[[#This Row],[まち協no]],まち協_ブロックマスタ[[番号]:[名前]],2,FALSE)</f>
        <v>15_安倉地区まちづくり協議会</v>
      </c>
      <c r="I237" s="6" t="s">
        <v>693</v>
      </c>
      <c r="J237" s="6" t="s">
        <v>677</v>
      </c>
    </row>
    <row r="238" spans="1:10">
      <c r="A238" s="16" t="s">
        <v>160</v>
      </c>
      <c r="B238" s="16" t="s">
        <v>43</v>
      </c>
      <c r="C238" s="16">
        <v>6</v>
      </c>
      <c r="D238" s="16">
        <v>37</v>
      </c>
      <c r="E238" s="16" t="s">
        <v>161</v>
      </c>
      <c r="F238" s="16" t="s">
        <v>46</v>
      </c>
      <c r="G238" s="16">
        <v>15</v>
      </c>
      <c r="H238" s="6" t="str">
        <f>VLOOKUP(学年別学級児童生徒数[[#This Row],[まち協no]],まち協_ブロックマスタ[[番号]:[名前]],2,FALSE)</f>
        <v>15_安倉地区まちづくり協議会</v>
      </c>
      <c r="I238" s="6" t="s">
        <v>693</v>
      </c>
      <c r="J238" s="6" t="s">
        <v>677</v>
      </c>
    </row>
    <row r="239" spans="1:10">
      <c r="A239" s="16" t="s">
        <v>148</v>
      </c>
      <c r="B239" s="16" t="s">
        <v>37</v>
      </c>
      <c r="C239" s="16">
        <v>3</v>
      </c>
      <c r="D239" s="16">
        <v>90</v>
      </c>
      <c r="E239" s="16" t="s">
        <v>149</v>
      </c>
      <c r="F239" s="16" t="s">
        <v>46</v>
      </c>
      <c r="G239" s="16">
        <v>17</v>
      </c>
      <c r="H239" s="6" t="str">
        <f>VLOOKUP(学年別学級児童生徒数[[#This Row],[まち協no]],まち協_ブロックマスタ[[番号]:[名前]],2,FALSE)</f>
        <v>17_中山台コミュニティ</v>
      </c>
      <c r="I239" s="6" t="s">
        <v>693</v>
      </c>
      <c r="J239" s="6" t="s">
        <v>676</v>
      </c>
    </row>
    <row r="240" spans="1:10">
      <c r="A240" s="16" t="s">
        <v>148</v>
      </c>
      <c r="B240" s="16" t="s">
        <v>38</v>
      </c>
      <c r="C240" s="16">
        <v>3</v>
      </c>
      <c r="D240" s="16">
        <v>91</v>
      </c>
      <c r="E240" s="16" t="s">
        <v>149</v>
      </c>
      <c r="F240" s="16" t="s">
        <v>46</v>
      </c>
      <c r="G240" s="16">
        <v>17</v>
      </c>
      <c r="H240" s="6" t="str">
        <f>VLOOKUP(学年別学級児童生徒数[[#This Row],[まち協no]],まち協_ブロックマスタ[[番号]:[名前]],2,FALSE)</f>
        <v>17_中山台コミュニティ</v>
      </c>
      <c r="I240" s="6" t="s">
        <v>693</v>
      </c>
      <c r="J240" s="6" t="s">
        <v>676</v>
      </c>
    </row>
    <row r="241" spans="1:10">
      <c r="A241" s="16" t="s">
        <v>148</v>
      </c>
      <c r="B241" s="16" t="s">
        <v>39</v>
      </c>
      <c r="C241" s="16">
        <v>3</v>
      </c>
      <c r="D241" s="16">
        <v>89</v>
      </c>
      <c r="E241" s="16" t="s">
        <v>149</v>
      </c>
      <c r="F241" s="16" t="s">
        <v>46</v>
      </c>
      <c r="G241" s="16">
        <v>17</v>
      </c>
      <c r="H241" s="6" t="str">
        <f>VLOOKUP(学年別学級児童生徒数[[#This Row],[まち協no]],まち協_ブロックマスタ[[番号]:[名前]],2,FALSE)</f>
        <v>17_中山台コミュニティ</v>
      </c>
      <c r="I241" s="6" t="s">
        <v>693</v>
      </c>
      <c r="J241" s="6" t="s">
        <v>676</v>
      </c>
    </row>
    <row r="242" spans="1:10">
      <c r="A242" s="16" t="s">
        <v>148</v>
      </c>
      <c r="B242" s="16" t="s">
        <v>43</v>
      </c>
      <c r="C242" s="16">
        <v>3</v>
      </c>
      <c r="D242" s="16">
        <v>8</v>
      </c>
      <c r="E242" s="16" t="s">
        <v>149</v>
      </c>
      <c r="F242" s="16" t="s">
        <v>46</v>
      </c>
      <c r="G242" s="16">
        <v>17</v>
      </c>
      <c r="H242" s="6" t="str">
        <f>VLOOKUP(学年別学級児童生徒数[[#This Row],[まち協no]],まち協_ブロックマスタ[[番号]:[名前]],2,FALSE)</f>
        <v>17_中山台コミュニティ</v>
      </c>
      <c r="I242" s="6" t="s">
        <v>693</v>
      </c>
      <c r="J242" s="6" t="s">
        <v>676</v>
      </c>
    </row>
    <row r="243" spans="1:10">
      <c r="A243" s="16" t="s">
        <v>162</v>
      </c>
      <c r="B243" s="16" t="s">
        <v>37</v>
      </c>
      <c r="C243" s="16">
        <v>4</v>
      </c>
      <c r="D243" s="16">
        <v>158</v>
      </c>
      <c r="E243" s="16" t="s">
        <v>163</v>
      </c>
      <c r="F243" s="16" t="s">
        <v>46</v>
      </c>
      <c r="G243" s="16">
        <v>10</v>
      </c>
      <c r="H243" s="6" t="str">
        <f>VLOOKUP(学年別学級児童生徒数[[#This Row],[まち協no]],まち協_ブロックマスタ[[番号]:[名前]],2,FALSE)</f>
        <v>10_宝塚市すみれガ丘小学校区まちづくり協議会</v>
      </c>
      <c r="I243" s="6" t="s">
        <v>693</v>
      </c>
      <c r="J243" s="6" t="s">
        <v>676</v>
      </c>
    </row>
    <row r="244" spans="1:10">
      <c r="A244" s="16" t="s">
        <v>162</v>
      </c>
      <c r="B244" s="16" t="s">
        <v>38</v>
      </c>
      <c r="C244" s="16">
        <v>5</v>
      </c>
      <c r="D244" s="16">
        <v>171</v>
      </c>
      <c r="E244" s="16" t="s">
        <v>163</v>
      </c>
      <c r="F244" s="16" t="s">
        <v>46</v>
      </c>
      <c r="G244" s="16">
        <v>10</v>
      </c>
      <c r="H244" s="6" t="str">
        <f>VLOOKUP(学年別学級児童生徒数[[#This Row],[まち協no]],まち協_ブロックマスタ[[番号]:[名前]],2,FALSE)</f>
        <v>10_宝塚市すみれガ丘小学校区まちづくり協議会</v>
      </c>
      <c r="I244" s="6" t="s">
        <v>693</v>
      </c>
      <c r="J244" s="6" t="s">
        <v>676</v>
      </c>
    </row>
    <row r="245" spans="1:10">
      <c r="A245" s="16" t="s">
        <v>162</v>
      </c>
      <c r="B245" s="16" t="s">
        <v>39</v>
      </c>
      <c r="C245" s="16">
        <v>5</v>
      </c>
      <c r="D245" s="16">
        <v>189</v>
      </c>
      <c r="E245" s="16" t="s">
        <v>163</v>
      </c>
      <c r="F245" s="16" t="s">
        <v>46</v>
      </c>
      <c r="G245" s="16">
        <v>10</v>
      </c>
      <c r="H245" s="6" t="str">
        <f>VLOOKUP(学年別学級児童生徒数[[#This Row],[まち協no]],まち協_ブロックマスタ[[番号]:[名前]],2,FALSE)</f>
        <v>10_宝塚市すみれガ丘小学校区まちづくり協議会</v>
      </c>
      <c r="I245" s="6" t="s">
        <v>693</v>
      </c>
      <c r="J245" s="6" t="s">
        <v>676</v>
      </c>
    </row>
    <row r="246" spans="1:10">
      <c r="A246" s="16" t="s">
        <v>162</v>
      </c>
      <c r="B246" s="16" t="s">
        <v>43</v>
      </c>
      <c r="C246" s="16">
        <v>5</v>
      </c>
      <c r="D246" s="16">
        <v>24</v>
      </c>
      <c r="E246" s="16" t="s">
        <v>163</v>
      </c>
      <c r="F246" s="16" t="s">
        <v>46</v>
      </c>
      <c r="G246" s="16">
        <v>10</v>
      </c>
      <c r="H246" s="6" t="str">
        <f>VLOOKUP(学年別学級児童生徒数[[#This Row],[まち協no]],まち協_ブロックマスタ[[番号]:[名前]],2,FALSE)</f>
        <v>10_宝塚市すみれガ丘小学校区まちづくり協議会</v>
      </c>
      <c r="I246" s="6" t="s">
        <v>693</v>
      </c>
      <c r="J246" s="6" t="s">
        <v>676</v>
      </c>
    </row>
    <row r="247" spans="1:10">
      <c r="A247" s="16" t="s">
        <v>162</v>
      </c>
      <c r="B247" s="16" t="s">
        <v>37</v>
      </c>
      <c r="C247" s="16">
        <v>4</v>
      </c>
      <c r="D247" s="16">
        <v>158</v>
      </c>
      <c r="E247" s="16" t="s">
        <v>163</v>
      </c>
      <c r="F247" s="16" t="s">
        <v>46</v>
      </c>
      <c r="G247" s="16">
        <v>11</v>
      </c>
      <c r="H247" s="6" t="str">
        <f>VLOOKUP(学年別学級児童生徒数[[#This Row],[まち協no]],まち協_ブロックマスタ[[番号]:[名前]],2,FALSE)</f>
        <v>11_宝塚小学校区まちづくり協議会</v>
      </c>
      <c r="I247" s="6" t="s">
        <v>693</v>
      </c>
      <c r="J247" s="6" t="s">
        <v>677</v>
      </c>
    </row>
    <row r="248" spans="1:10">
      <c r="A248" s="16" t="s">
        <v>162</v>
      </c>
      <c r="B248" s="16" t="s">
        <v>38</v>
      </c>
      <c r="C248" s="16">
        <v>5</v>
      </c>
      <c r="D248" s="16">
        <v>171</v>
      </c>
      <c r="E248" s="16" t="s">
        <v>163</v>
      </c>
      <c r="F248" s="16" t="s">
        <v>46</v>
      </c>
      <c r="G248" s="16">
        <v>11</v>
      </c>
      <c r="H248" s="6" t="str">
        <f>VLOOKUP(学年別学級児童生徒数[[#This Row],[まち協no]],まち協_ブロックマスタ[[番号]:[名前]],2,FALSE)</f>
        <v>11_宝塚小学校区まちづくり協議会</v>
      </c>
      <c r="I248" s="6" t="s">
        <v>693</v>
      </c>
      <c r="J248" s="6" t="s">
        <v>677</v>
      </c>
    </row>
    <row r="249" spans="1:10">
      <c r="A249" s="16" t="s">
        <v>162</v>
      </c>
      <c r="B249" s="16" t="s">
        <v>39</v>
      </c>
      <c r="C249" s="16">
        <v>5</v>
      </c>
      <c r="D249" s="16">
        <v>189</v>
      </c>
      <c r="E249" s="16" t="s">
        <v>163</v>
      </c>
      <c r="F249" s="16" t="s">
        <v>46</v>
      </c>
      <c r="G249" s="16">
        <v>11</v>
      </c>
      <c r="H249" s="6" t="str">
        <f>VLOOKUP(学年別学級児童生徒数[[#This Row],[まち協no]],まち協_ブロックマスタ[[番号]:[名前]],2,FALSE)</f>
        <v>11_宝塚小学校区まちづくり協議会</v>
      </c>
      <c r="I249" s="6" t="s">
        <v>693</v>
      </c>
      <c r="J249" s="6" t="s">
        <v>677</v>
      </c>
    </row>
    <row r="250" spans="1:10">
      <c r="A250" s="16" t="s">
        <v>162</v>
      </c>
      <c r="B250" s="16" t="s">
        <v>43</v>
      </c>
      <c r="C250" s="16">
        <v>5</v>
      </c>
      <c r="D250" s="16">
        <v>24</v>
      </c>
      <c r="E250" s="16" t="s">
        <v>163</v>
      </c>
      <c r="F250" s="16" t="s">
        <v>46</v>
      </c>
      <c r="G250" s="16">
        <v>11</v>
      </c>
      <c r="H250" s="6" t="str">
        <f>VLOOKUP(学年別学級児童生徒数[[#This Row],[まち協no]],まち協_ブロックマスタ[[番号]:[名前]],2,FALSE)</f>
        <v>11_宝塚小学校区まちづくり協議会</v>
      </c>
      <c r="I250" s="6" t="s">
        <v>693</v>
      </c>
      <c r="J250" s="6" t="s">
        <v>677</v>
      </c>
    </row>
    <row r="251" spans="1:10">
      <c r="A251" s="16" t="s">
        <v>164</v>
      </c>
      <c r="B251" s="16" t="s">
        <v>37</v>
      </c>
      <c r="C251" s="16">
        <v>4</v>
      </c>
      <c r="D251" s="16">
        <v>129</v>
      </c>
      <c r="E251" s="16" t="s">
        <v>165</v>
      </c>
      <c r="F251" s="16" t="s">
        <v>46</v>
      </c>
      <c r="G251" s="16">
        <v>6</v>
      </c>
      <c r="H251" s="6" t="str">
        <f>VLOOKUP(学年別学級児童生徒数[[#This Row],[まち協no]],まち協_ブロックマスタ[[番号]:[名前]],2,FALSE)</f>
        <v>6_宝塚市西山まちづくり協議会</v>
      </c>
      <c r="I251" s="6" t="s">
        <v>693</v>
      </c>
      <c r="J251" s="6" t="s">
        <v>676</v>
      </c>
    </row>
    <row r="252" spans="1:10">
      <c r="A252" s="16" t="s">
        <v>164</v>
      </c>
      <c r="B252" s="16" t="s">
        <v>38</v>
      </c>
      <c r="C252" s="16">
        <v>5</v>
      </c>
      <c r="D252" s="16">
        <v>165</v>
      </c>
      <c r="E252" s="16" t="s">
        <v>165</v>
      </c>
      <c r="F252" s="16" t="s">
        <v>46</v>
      </c>
      <c r="G252" s="16">
        <v>6</v>
      </c>
      <c r="H252" s="6" t="str">
        <f>VLOOKUP(学年別学級児童生徒数[[#This Row],[まち協no]],まち協_ブロックマスタ[[番号]:[名前]],2,FALSE)</f>
        <v>6_宝塚市西山まちづくり協議会</v>
      </c>
      <c r="I252" s="6" t="s">
        <v>693</v>
      </c>
      <c r="J252" s="6" t="s">
        <v>676</v>
      </c>
    </row>
    <row r="253" spans="1:10">
      <c r="A253" s="16" t="s">
        <v>164</v>
      </c>
      <c r="B253" s="16" t="s">
        <v>39</v>
      </c>
      <c r="C253" s="16">
        <v>4</v>
      </c>
      <c r="D253" s="16">
        <v>147</v>
      </c>
      <c r="E253" s="16" t="s">
        <v>165</v>
      </c>
      <c r="F253" s="16" t="s">
        <v>46</v>
      </c>
      <c r="G253" s="16">
        <v>6</v>
      </c>
      <c r="H253" s="6" t="str">
        <f>VLOOKUP(学年別学級児童生徒数[[#This Row],[まち協no]],まち協_ブロックマスタ[[番号]:[名前]],2,FALSE)</f>
        <v>6_宝塚市西山まちづくり協議会</v>
      </c>
      <c r="I253" s="6" t="s">
        <v>693</v>
      </c>
      <c r="J253" s="6" t="s">
        <v>676</v>
      </c>
    </row>
    <row r="254" spans="1:10">
      <c r="A254" s="16" t="s">
        <v>164</v>
      </c>
      <c r="B254" s="16" t="s">
        <v>43</v>
      </c>
      <c r="C254" s="16">
        <v>3</v>
      </c>
      <c r="D254" s="16">
        <v>13</v>
      </c>
      <c r="E254" s="16" t="s">
        <v>165</v>
      </c>
      <c r="F254" s="16" t="s">
        <v>46</v>
      </c>
      <c r="G254" s="16">
        <v>6</v>
      </c>
      <c r="H254" s="6" t="str">
        <f>VLOOKUP(学年別学級児童生徒数[[#This Row],[まち協no]],まち協_ブロックマスタ[[番号]:[名前]],2,FALSE)</f>
        <v>6_宝塚市西山まちづくり協議会</v>
      </c>
      <c r="I254" s="6" t="s">
        <v>693</v>
      </c>
      <c r="J254" s="6" t="s">
        <v>676</v>
      </c>
    </row>
    <row r="255" spans="1:10">
      <c r="A255" s="16" t="s">
        <v>164</v>
      </c>
      <c r="B255" s="16" t="s">
        <v>37</v>
      </c>
      <c r="C255" s="16">
        <v>4</v>
      </c>
      <c r="D255" s="16">
        <v>129</v>
      </c>
      <c r="E255" s="16" t="s">
        <v>165</v>
      </c>
      <c r="F255" s="16" t="s">
        <v>46</v>
      </c>
      <c r="G255" s="16">
        <v>8</v>
      </c>
      <c r="H255" s="6" t="str">
        <f>VLOOKUP(学年別学級児童生徒数[[#This Row],[まち協no]],まち協_ブロックマスタ[[番号]:[名前]],2,FALSE)</f>
        <v>8_宝塚第一小学校区まちづくり協議会</v>
      </c>
      <c r="I255" s="6" t="s">
        <v>693</v>
      </c>
      <c r="J255" s="6" t="s">
        <v>677</v>
      </c>
    </row>
    <row r="256" spans="1:10">
      <c r="A256" s="16" t="s">
        <v>164</v>
      </c>
      <c r="B256" s="16" t="s">
        <v>38</v>
      </c>
      <c r="C256" s="16">
        <v>5</v>
      </c>
      <c r="D256" s="16">
        <v>165</v>
      </c>
      <c r="E256" s="16" t="s">
        <v>165</v>
      </c>
      <c r="F256" s="16" t="s">
        <v>46</v>
      </c>
      <c r="G256" s="16">
        <v>8</v>
      </c>
      <c r="H256" s="6" t="str">
        <f>VLOOKUP(学年別学級児童生徒数[[#This Row],[まち協no]],まち協_ブロックマスタ[[番号]:[名前]],2,FALSE)</f>
        <v>8_宝塚第一小学校区まちづくり協議会</v>
      </c>
      <c r="I256" s="6" t="s">
        <v>693</v>
      </c>
      <c r="J256" s="6" t="s">
        <v>677</v>
      </c>
    </row>
    <row r="257" spans="1:10">
      <c r="A257" s="16" t="s">
        <v>164</v>
      </c>
      <c r="B257" s="16" t="s">
        <v>39</v>
      </c>
      <c r="C257" s="16">
        <v>4</v>
      </c>
      <c r="D257" s="16">
        <v>147</v>
      </c>
      <c r="E257" s="16" t="s">
        <v>165</v>
      </c>
      <c r="F257" s="16" t="s">
        <v>46</v>
      </c>
      <c r="G257" s="16">
        <v>8</v>
      </c>
      <c r="H257" s="6" t="str">
        <f>VLOOKUP(学年別学級児童生徒数[[#This Row],[まち協no]],まち協_ブロックマスタ[[番号]:[名前]],2,FALSE)</f>
        <v>8_宝塚第一小学校区まちづくり協議会</v>
      </c>
      <c r="I257" s="6" t="s">
        <v>693</v>
      </c>
      <c r="J257" s="6" t="s">
        <v>677</v>
      </c>
    </row>
    <row r="258" spans="1:10">
      <c r="A258" s="16" t="s">
        <v>164</v>
      </c>
      <c r="B258" s="16" t="s">
        <v>43</v>
      </c>
      <c r="C258" s="16">
        <v>3</v>
      </c>
      <c r="D258" s="16">
        <v>13</v>
      </c>
      <c r="E258" s="16" t="s">
        <v>165</v>
      </c>
      <c r="F258" s="16" t="s">
        <v>46</v>
      </c>
      <c r="G258" s="16">
        <v>8</v>
      </c>
      <c r="H258" s="6" t="str">
        <f>VLOOKUP(学年別学級児童生徒数[[#This Row],[まち協no]],まち協_ブロックマスタ[[番号]:[名前]],2,FALSE)</f>
        <v>8_宝塚第一小学校区まちづくり協議会</v>
      </c>
      <c r="I258" s="6" t="s">
        <v>693</v>
      </c>
      <c r="J258" s="6" t="s">
        <v>677</v>
      </c>
    </row>
    <row r="259" spans="1:10">
      <c r="A259" s="16" t="s">
        <v>164</v>
      </c>
      <c r="B259" s="16" t="s">
        <v>37</v>
      </c>
      <c r="C259" s="16">
        <v>4</v>
      </c>
      <c r="D259" s="16">
        <v>129</v>
      </c>
      <c r="E259" s="16" t="s">
        <v>165</v>
      </c>
      <c r="F259" s="16" t="s">
        <v>46</v>
      </c>
      <c r="G259" s="16">
        <v>9</v>
      </c>
      <c r="H259" s="6" t="str">
        <f>VLOOKUP(学年別学級児童生徒数[[#This Row],[まち協no]],まち協_ブロックマスタ[[番号]:[名前]],2,FALSE)</f>
        <v>9_逆瀬台小学校区まちづくり協議会</v>
      </c>
      <c r="I259" s="6" t="s">
        <v>693</v>
      </c>
      <c r="J259" s="6" t="s">
        <v>678</v>
      </c>
    </row>
    <row r="260" spans="1:10">
      <c r="A260" s="16" t="s">
        <v>164</v>
      </c>
      <c r="B260" s="16" t="s">
        <v>38</v>
      </c>
      <c r="C260" s="16">
        <v>5</v>
      </c>
      <c r="D260" s="16">
        <v>165</v>
      </c>
      <c r="E260" s="16" t="s">
        <v>165</v>
      </c>
      <c r="F260" s="16" t="s">
        <v>46</v>
      </c>
      <c r="G260" s="16">
        <v>9</v>
      </c>
      <c r="H260" s="6" t="str">
        <f>VLOOKUP(学年別学級児童生徒数[[#This Row],[まち協no]],まち協_ブロックマスタ[[番号]:[名前]],2,FALSE)</f>
        <v>9_逆瀬台小学校区まちづくり協議会</v>
      </c>
      <c r="I260" s="6" t="s">
        <v>693</v>
      </c>
      <c r="J260" s="6" t="s">
        <v>678</v>
      </c>
    </row>
    <row r="261" spans="1:10">
      <c r="A261" s="16" t="s">
        <v>164</v>
      </c>
      <c r="B261" s="16" t="s">
        <v>39</v>
      </c>
      <c r="C261" s="16">
        <v>4</v>
      </c>
      <c r="D261" s="16">
        <v>147</v>
      </c>
      <c r="E261" s="16" t="s">
        <v>165</v>
      </c>
      <c r="F261" s="16" t="s">
        <v>46</v>
      </c>
      <c r="G261" s="16">
        <v>9</v>
      </c>
      <c r="H261" s="6" t="str">
        <f>VLOOKUP(学年別学級児童生徒数[[#This Row],[まち協no]],まち協_ブロックマスタ[[番号]:[名前]],2,FALSE)</f>
        <v>9_逆瀬台小学校区まちづくり協議会</v>
      </c>
      <c r="I261" s="6" t="s">
        <v>693</v>
      </c>
      <c r="J261" s="6" t="s">
        <v>678</v>
      </c>
    </row>
    <row r="262" spans="1:10">
      <c r="A262" s="16" t="s">
        <v>164</v>
      </c>
      <c r="B262" s="16" t="s">
        <v>43</v>
      </c>
      <c r="C262" s="16">
        <v>3</v>
      </c>
      <c r="D262" s="16">
        <v>13</v>
      </c>
      <c r="E262" s="16" t="s">
        <v>165</v>
      </c>
      <c r="F262" s="16" t="s">
        <v>46</v>
      </c>
      <c r="G262" s="16">
        <v>9</v>
      </c>
      <c r="H262" s="6" t="str">
        <f>VLOOKUP(学年別学級児童生徒数[[#This Row],[まち協no]],まち協_ブロックマスタ[[番号]:[名前]],2,FALSE)</f>
        <v>9_逆瀬台小学校区まちづくり協議会</v>
      </c>
      <c r="I262" s="6" t="s">
        <v>693</v>
      </c>
      <c r="J262" s="6" t="s">
        <v>678</v>
      </c>
    </row>
    <row r="263" spans="1:10">
      <c r="A263" s="16" t="s">
        <v>166</v>
      </c>
      <c r="B263" s="16" t="s">
        <v>37</v>
      </c>
      <c r="C263" s="16">
        <v>5</v>
      </c>
      <c r="D263" s="16">
        <v>191</v>
      </c>
      <c r="E263" s="16" t="s">
        <v>79</v>
      </c>
      <c r="F263" s="16" t="s">
        <v>46</v>
      </c>
      <c r="G263" s="16">
        <v>16</v>
      </c>
      <c r="H263" s="6" t="str">
        <f>VLOOKUP(学年別学級児童生徒数[[#This Row],[まち協no]],まち協_ブロックマスタ[[番号]:[名前]],2,FALSE)</f>
        <v>16_宝塚市長尾地区まちづくり協議会</v>
      </c>
      <c r="I263" s="6" t="s">
        <v>693</v>
      </c>
      <c r="J263" s="6" t="s">
        <v>676</v>
      </c>
    </row>
    <row r="264" spans="1:10">
      <c r="A264" s="16" t="s">
        <v>166</v>
      </c>
      <c r="B264" s="16" t="s">
        <v>38</v>
      </c>
      <c r="C264" s="16">
        <v>5</v>
      </c>
      <c r="D264" s="16">
        <v>177</v>
      </c>
      <c r="E264" s="16" t="s">
        <v>79</v>
      </c>
      <c r="F264" s="16" t="s">
        <v>46</v>
      </c>
      <c r="G264" s="16">
        <v>16</v>
      </c>
      <c r="H264" s="6" t="str">
        <f>VLOOKUP(学年別学級児童生徒数[[#This Row],[まち協no]],まち協_ブロックマスタ[[番号]:[名前]],2,FALSE)</f>
        <v>16_宝塚市長尾地区まちづくり協議会</v>
      </c>
      <c r="I264" s="6" t="s">
        <v>693</v>
      </c>
      <c r="J264" s="6" t="s">
        <v>676</v>
      </c>
    </row>
    <row r="265" spans="1:10">
      <c r="A265" s="16" t="s">
        <v>166</v>
      </c>
      <c r="B265" s="16" t="s">
        <v>39</v>
      </c>
      <c r="C265" s="16">
        <v>5</v>
      </c>
      <c r="D265" s="16">
        <v>169</v>
      </c>
      <c r="E265" s="16" t="s">
        <v>79</v>
      </c>
      <c r="F265" s="16" t="s">
        <v>46</v>
      </c>
      <c r="G265" s="16">
        <v>16</v>
      </c>
      <c r="H265" s="6" t="str">
        <f>VLOOKUP(学年別学級児童生徒数[[#This Row],[まち協no]],まち協_ブロックマスタ[[番号]:[名前]],2,FALSE)</f>
        <v>16_宝塚市長尾地区まちづくり協議会</v>
      </c>
      <c r="I265" s="6" t="s">
        <v>693</v>
      </c>
      <c r="J265" s="6" t="s">
        <v>676</v>
      </c>
    </row>
    <row r="266" spans="1:10">
      <c r="A266" s="16" t="s">
        <v>166</v>
      </c>
      <c r="B266" s="16" t="s">
        <v>43</v>
      </c>
      <c r="C266" s="16">
        <v>3</v>
      </c>
      <c r="D266" s="16">
        <v>18</v>
      </c>
      <c r="E266" s="16" t="s">
        <v>79</v>
      </c>
      <c r="F266" s="16" t="s">
        <v>46</v>
      </c>
      <c r="G266" s="16">
        <v>16</v>
      </c>
      <c r="H266" s="6" t="str">
        <f>VLOOKUP(学年別学級児童生徒数[[#This Row],[まち協no]],まち協_ブロックマスタ[[番号]:[名前]],2,FALSE)</f>
        <v>16_宝塚市長尾地区まちづくり協議会</v>
      </c>
      <c r="I266" s="6" t="s">
        <v>693</v>
      </c>
      <c r="J266" s="6" t="s">
        <v>676</v>
      </c>
    </row>
    <row r="267" spans="1:10">
      <c r="A267" s="16" t="s">
        <v>166</v>
      </c>
      <c r="B267" s="16" t="s">
        <v>37</v>
      </c>
      <c r="C267" s="16">
        <v>5</v>
      </c>
      <c r="D267" s="16">
        <v>191</v>
      </c>
      <c r="E267" s="16" t="s">
        <v>79</v>
      </c>
      <c r="F267" s="16" t="s">
        <v>46</v>
      </c>
      <c r="G267" s="16">
        <v>18</v>
      </c>
      <c r="H267" s="6" t="str">
        <f>VLOOKUP(学年別学級児童生徒数[[#This Row],[まち協no]],まち協_ブロックマスタ[[番号]:[名前]],2,FALSE)</f>
        <v>18_宝塚市山本山手地区まちづくり協議会</v>
      </c>
      <c r="I267" s="6" t="s">
        <v>693</v>
      </c>
      <c r="J267" s="6" t="s">
        <v>677</v>
      </c>
    </row>
    <row r="268" spans="1:10">
      <c r="A268" s="16" t="s">
        <v>166</v>
      </c>
      <c r="B268" s="16" t="s">
        <v>38</v>
      </c>
      <c r="C268" s="16">
        <v>5</v>
      </c>
      <c r="D268" s="16">
        <v>177</v>
      </c>
      <c r="E268" s="16" t="s">
        <v>79</v>
      </c>
      <c r="F268" s="16" t="s">
        <v>46</v>
      </c>
      <c r="G268" s="16">
        <v>18</v>
      </c>
      <c r="H268" s="6" t="str">
        <f>VLOOKUP(学年別学級児童生徒数[[#This Row],[まち協no]],まち協_ブロックマスタ[[番号]:[名前]],2,FALSE)</f>
        <v>18_宝塚市山本山手地区まちづくり協議会</v>
      </c>
      <c r="I268" s="6" t="s">
        <v>693</v>
      </c>
      <c r="J268" s="6" t="s">
        <v>677</v>
      </c>
    </row>
    <row r="269" spans="1:10">
      <c r="A269" s="16" t="s">
        <v>166</v>
      </c>
      <c r="B269" s="16" t="s">
        <v>39</v>
      </c>
      <c r="C269" s="16">
        <v>5</v>
      </c>
      <c r="D269" s="16">
        <v>169</v>
      </c>
      <c r="E269" s="16" t="s">
        <v>79</v>
      </c>
      <c r="F269" s="16" t="s">
        <v>46</v>
      </c>
      <c r="G269" s="16">
        <v>18</v>
      </c>
      <c r="H269" s="6" t="str">
        <f>VLOOKUP(学年別学級児童生徒数[[#This Row],[まち協no]],まち協_ブロックマスタ[[番号]:[名前]],2,FALSE)</f>
        <v>18_宝塚市山本山手地区まちづくり協議会</v>
      </c>
      <c r="I269" s="6" t="s">
        <v>693</v>
      </c>
      <c r="J269" s="6" t="s">
        <v>677</v>
      </c>
    </row>
    <row r="270" spans="1:10">
      <c r="A270" s="16" t="s">
        <v>166</v>
      </c>
      <c r="B270" s="16" t="s">
        <v>43</v>
      </c>
      <c r="C270" s="16">
        <v>3</v>
      </c>
      <c r="D270" s="16">
        <v>18</v>
      </c>
      <c r="E270" s="16" t="s">
        <v>79</v>
      </c>
      <c r="F270" s="16" t="s">
        <v>46</v>
      </c>
      <c r="G270" s="16">
        <v>18</v>
      </c>
      <c r="H270" s="6" t="str">
        <f>VLOOKUP(学年別学級児童生徒数[[#This Row],[まち協no]],まち協_ブロックマスタ[[番号]:[名前]],2,FALSE)</f>
        <v>18_宝塚市山本山手地区まちづくり協議会</v>
      </c>
      <c r="I270" s="6" t="s">
        <v>693</v>
      </c>
      <c r="J270" s="6" t="s">
        <v>677</v>
      </c>
    </row>
    <row r="271" spans="1:10">
      <c r="A271" s="16" t="s">
        <v>132</v>
      </c>
      <c r="B271" s="16" t="s">
        <v>694</v>
      </c>
      <c r="C271" s="16">
        <v>0</v>
      </c>
      <c r="D271" s="16">
        <v>0</v>
      </c>
      <c r="E271" s="16" t="s">
        <v>133</v>
      </c>
      <c r="F271" s="16" t="s">
        <v>131</v>
      </c>
      <c r="G271" s="16">
        <v>15</v>
      </c>
      <c r="H271" s="6" t="str">
        <f>VLOOKUP(学年別学級児童生徒数[[#This Row],[まち協no]],まち協_ブロックマスタ[[番号]:[名前]],2,FALSE)</f>
        <v>15_安倉地区まちづくり協議会</v>
      </c>
      <c r="I271" s="6" t="s">
        <v>693</v>
      </c>
      <c r="J271" s="6" t="s">
        <v>676</v>
      </c>
    </row>
    <row r="272" spans="1:10">
      <c r="A272" s="16" t="s">
        <v>132</v>
      </c>
      <c r="B272" s="16" t="s">
        <v>695</v>
      </c>
      <c r="C272" s="16">
        <v>1</v>
      </c>
      <c r="D272" s="16">
        <v>10</v>
      </c>
      <c r="E272" s="16" t="s">
        <v>133</v>
      </c>
      <c r="F272" s="16" t="s">
        <v>131</v>
      </c>
      <c r="G272" s="16">
        <v>15</v>
      </c>
      <c r="H272" s="6" t="str">
        <f>VLOOKUP(学年別学級児童生徒数[[#This Row],[まち協no]],まち協_ブロックマスタ[[番号]:[名前]],2,FALSE)</f>
        <v>15_安倉地区まちづくり協議会</v>
      </c>
      <c r="I272" s="6" t="s">
        <v>693</v>
      </c>
      <c r="J272" s="6" t="s">
        <v>676</v>
      </c>
    </row>
    <row r="273" spans="1:10">
      <c r="A273" s="16" t="s">
        <v>132</v>
      </c>
      <c r="B273" s="16" t="s">
        <v>696</v>
      </c>
      <c r="C273" s="16">
        <v>1</v>
      </c>
      <c r="D273" s="16">
        <v>16</v>
      </c>
      <c r="E273" s="16" t="s">
        <v>133</v>
      </c>
      <c r="F273" s="16" t="s">
        <v>131</v>
      </c>
      <c r="G273" s="16">
        <v>15</v>
      </c>
      <c r="H273" s="6" t="str">
        <f>VLOOKUP(学年別学級児童生徒数[[#This Row],[まち協no]],まち協_ブロックマスタ[[番号]:[名前]],2,FALSE)</f>
        <v>15_安倉地区まちづくり協議会</v>
      </c>
      <c r="I273" s="6" t="s">
        <v>693</v>
      </c>
      <c r="J273" s="6" t="s">
        <v>676</v>
      </c>
    </row>
    <row r="274" spans="1:10">
      <c r="A274" s="16" t="s">
        <v>134</v>
      </c>
      <c r="B274" s="16" t="s">
        <v>694</v>
      </c>
      <c r="C274" s="16">
        <v>0</v>
      </c>
      <c r="D274" s="16">
        <v>0</v>
      </c>
      <c r="E274" s="16" t="s">
        <v>135</v>
      </c>
      <c r="F274" s="16" t="s">
        <v>131</v>
      </c>
      <c r="G274" s="16">
        <v>16</v>
      </c>
      <c r="H274" s="6" t="str">
        <f>VLOOKUP(学年別学級児童生徒数[[#This Row],[まち協no]],まち協_ブロックマスタ[[番号]:[名前]],2,FALSE)</f>
        <v>16_宝塚市長尾地区まちづくり協議会</v>
      </c>
      <c r="I274" s="6" t="s">
        <v>693</v>
      </c>
      <c r="J274" s="6" t="s">
        <v>676</v>
      </c>
    </row>
    <row r="275" spans="1:10">
      <c r="A275" s="16" t="s">
        <v>134</v>
      </c>
      <c r="B275" s="16" t="s">
        <v>695</v>
      </c>
      <c r="C275" s="16">
        <v>1</v>
      </c>
      <c r="D275" s="16">
        <v>8</v>
      </c>
      <c r="E275" s="16" t="s">
        <v>135</v>
      </c>
      <c r="F275" s="16" t="s">
        <v>131</v>
      </c>
      <c r="G275" s="16">
        <v>16</v>
      </c>
      <c r="H275" s="6" t="str">
        <f>VLOOKUP(学年別学級児童生徒数[[#This Row],[まち協no]],まち協_ブロックマスタ[[番号]:[名前]],2,FALSE)</f>
        <v>16_宝塚市長尾地区まちづくり協議会</v>
      </c>
      <c r="I275" s="6" t="s">
        <v>693</v>
      </c>
      <c r="J275" s="6" t="s">
        <v>676</v>
      </c>
    </row>
    <row r="276" spans="1:10">
      <c r="A276" s="16" t="s">
        <v>134</v>
      </c>
      <c r="B276" s="16" t="s">
        <v>696</v>
      </c>
      <c r="C276" s="16">
        <v>1</v>
      </c>
      <c r="D276" s="16">
        <v>5</v>
      </c>
      <c r="E276" s="16" t="s">
        <v>135</v>
      </c>
      <c r="F276" s="16" t="s">
        <v>131</v>
      </c>
      <c r="G276" s="16">
        <v>16</v>
      </c>
      <c r="H276" s="6" t="str">
        <f>VLOOKUP(学年別学級児童生徒数[[#This Row],[まち協no]],まち協_ブロックマスタ[[番号]:[名前]],2,FALSE)</f>
        <v>16_宝塚市長尾地区まちづくり協議会</v>
      </c>
      <c r="I276" s="6" t="s">
        <v>693</v>
      </c>
      <c r="J276" s="6" t="s">
        <v>676</v>
      </c>
    </row>
    <row r="277" spans="1:10">
      <c r="A277" s="16" t="s">
        <v>136</v>
      </c>
      <c r="B277" s="16" t="s">
        <v>694</v>
      </c>
      <c r="C277" s="16">
        <v>1</v>
      </c>
      <c r="D277" s="16">
        <v>18</v>
      </c>
      <c r="E277" s="16" t="s">
        <v>137</v>
      </c>
      <c r="F277" s="16" t="s">
        <v>131</v>
      </c>
      <c r="G277" s="16">
        <v>1</v>
      </c>
      <c r="H277" s="6" t="str">
        <f>VLOOKUP(学年別学級児童生徒数[[#This Row],[まち協no]],まち協_ブロックマスタ[[番号]:[名前]],2,FALSE)</f>
        <v>1_仁川まちづくり協議会</v>
      </c>
      <c r="I277" s="6" t="s">
        <v>693</v>
      </c>
      <c r="J277" s="6" t="s">
        <v>676</v>
      </c>
    </row>
    <row r="278" spans="1:10">
      <c r="A278" s="16" t="s">
        <v>136</v>
      </c>
      <c r="B278" s="16" t="s">
        <v>695</v>
      </c>
      <c r="C278" s="16">
        <v>1</v>
      </c>
      <c r="D278" s="16">
        <v>17</v>
      </c>
      <c r="E278" s="16" t="s">
        <v>137</v>
      </c>
      <c r="F278" s="16" t="s">
        <v>131</v>
      </c>
      <c r="G278" s="16">
        <v>1</v>
      </c>
      <c r="H278" s="6" t="str">
        <f>VLOOKUP(学年別学級児童生徒数[[#This Row],[まち協no]],まち協_ブロックマスタ[[番号]:[名前]],2,FALSE)</f>
        <v>1_仁川まちづくり協議会</v>
      </c>
      <c r="I278" s="6" t="s">
        <v>693</v>
      </c>
      <c r="J278" s="6" t="s">
        <v>676</v>
      </c>
    </row>
    <row r="279" spans="1:10">
      <c r="A279" s="16" t="s">
        <v>136</v>
      </c>
      <c r="B279" s="16" t="s">
        <v>696</v>
      </c>
      <c r="C279" s="16">
        <v>1</v>
      </c>
      <c r="D279" s="16">
        <v>22</v>
      </c>
      <c r="E279" s="16" t="s">
        <v>137</v>
      </c>
      <c r="F279" s="16" t="s">
        <v>131</v>
      </c>
      <c r="G279" s="16">
        <v>1</v>
      </c>
      <c r="H279" s="6" t="str">
        <f>VLOOKUP(学年別学級児童生徒数[[#This Row],[まち協no]],まち協_ブロックマスタ[[番号]:[名前]],2,FALSE)</f>
        <v>1_仁川まちづくり協議会</v>
      </c>
      <c r="I279" s="6" t="s">
        <v>693</v>
      </c>
      <c r="J279" s="6" t="s">
        <v>676</v>
      </c>
    </row>
    <row r="280" spans="1:10">
      <c r="A280" s="16" t="s">
        <v>138</v>
      </c>
      <c r="B280" s="16" t="s">
        <v>694</v>
      </c>
      <c r="C280" s="16">
        <v>1</v>
      </c>
      <c r="D280" s="16">
        <v>1</v>
      </c>
      <c r="E280" s="16" t="s">
        <v>139</v>
      </c>
      <c r="F280" s="16" t="s">
        <v>131</v>
      </c>
      <c r="G280" s="16">
        <v>20</v>
      </c>
      <c r="H280" s="6" t="str">
        <f>VLOOKUP(学年別学級児童生徒数[[#This Row],[まち協no]],まち協_ブロックマスタ[[番号]:[名前]],2,FALSE)</f>
        <v>20_宝塚市西谷地区まちづくり協議会</v>
      </c>
      <c r="I280" s="6" t="s">
        <v>693</v>
      </c>
      <c r="J280" s="6" t="s">
        <v>676</v>
      </c>
    </row>
    <row r="281" spans="1:10">
      <c r="A281" s="16" t="s">
        <v>138</v>
      </c>
      <c r="B281" s="16" t="s">
        <v>695</v>
      </c>
      <c r="C281" s="16">
        <v>1</v>
      </c>
      <c r="D281" s="16">
        <v>0</v>
      </c>
      <c r="E281" s="16" t="s">
        <v>139</v>
      </c>
      <c r="F281" s="16" t="s">
        <v>131</v>
      </c>
      <c r="G281" s="16">
        <v>20</v>
      </c>
      <c r="H281" s="6" t="str">
        <f>VLOOKUP(学年別学級児童生徒数[[#This Row],[まち協no]],まち協_ブロックマスタ[[番号]:[名前]],2,FALSE)</f>
        <v>20_宝塚市西谷地区まちづくり協議会</v>
      </c>
      <c r="I281" s="6" t="s">
        <v>693</v>
      </c>
      <c r="J281" s="6" t="s">
        <v>676</v>
      </c>
    </row>
    <row r="282" spans="1:10">
      <c r="A282" s="16" t="s">
        <v>138</v>
      </c>
      <c r="B282" s="16" t="s">
        <v>696</v>
      </c>
      <c r="C282" s="16">
        <v>1</v>
      </c>
      <c r="D282" s="16">
        <v>0</v>
      </c>
      <c r="E282" s="16" t="s">
        <v>139</v>
      </c>
      <c r="F282" s="16" t="s">
        <v>131</v>
      </c>
      <c r="G282" s="16">
        <v>20</v>
      </c>
      <c r="H282" s="6" t="str">
        <f>VLOOKUP(学年別学級児童生徒数[[#This Row],[まち協no]],まち協_ブロックマスタ[[番号]:[名前]],2,FALSE)</f>
        <v>20_宝塚市西谷地区まちづくり協議会</v>
      </c>
      <c r="I282" s="6" t="s">
        <v>693</v>
      </c>
      <c r="J282" s="6" t="s">
        <v>676</v>
      </c>
    </row>
    <row r="283" spans="1:10">
      <c r="A283" s="16" t="s">
        <v>140</v>
      </c>
      <c r="B283" s="16" t="s">
        <v>694</v>
      </c>
      <c r="C283" s="16">
        <v>1</v>
      </c>
      <c r="D283" s="16">
        <v>15</v>
      </c>
      <c r="E283" s="16" t="s">
        <v>141</v>
      </c>
      <c r="F283" s="16" t="s">
        <v>131</v>
      </c>
      <c r="G283" s="16">
        <v>16</v>
      </c>
      <c r="H283" s="6" t="str">
        <f>VLOOKUP(学年別学級児童生徒数[[#This Row],[まち協no]],まち協_ブロックマスタ[[番号]:[名前]],2,FALSE)</f>
        <v>16_宝塚市長尾地区まちづくり協議会</v>
      </c>
      <c r="I283" s="6" t="s">
        <v>693</v>
      </c>
      <c r="J283" s="6" t="s">
        <v>676</v>
      </c>
    </row>
    <row r="284" spans="1:10">
      <c r="A284" s="16" t="s">
        <v>140</v>
      </c>
      <c r="B284" s="16" t="s">
        <v>695</v>
      </c>
      <c r="C284" s="16">
        <v>1</v>
      </c>
      <c r="D284" s="16">
        <v>25</v>
      </c>
      <c r="E284" s="16" t="s">
        <v>141</v>
      </c>
      <c r="F284" s="16" t="s">
        <v>131</v>
      </c>
      <c r="G284" s="16">
        <v>16</v>
      </c>
      <c r="H284" s="6" t="str">
        <f>VLOOKUP(学年別学級児童生徒数[[#This Row],[まち協no]],まち協_ブロックマスタ[[番号]:[名前]],2,FALSE)</f>
        <v>16_宝塚市長尾地区まちづくり協議会</v>
      </c>
      <c r="I284" s="6" t="s">
        <v>693</v>
      </c>
      <c r="J284" s="6" t="s">
        <v>676</v>
      </c>
    </row>
    <row r="285" spans="1:10">
      <c r="A285" s="16" t="s">
        <v>140</v>
      </c>
      <c r="B285" s="16" t="s">
        <v>696</v>
      </c>
      <c r="C285" s="16">
        <v>1</v>
      </c>
      <c r="D285" s="16">
        <v>24</v>
      </c>
      <c r="E285" s="16" t="s">
        <v>141</v>
      </c>
      <c r="F285" s="16" t="s">
        <v>131</v>
      </c>
      <c r="G285" s="16">
        <v>16</v>
      </c>
      <c r="H285" s="6" t="str">
        <f>VLOOKUP(学年別学級児童生徒数[[#This Row],[まち協no]],まち協_ブロックマスタ[[番号]:[名前]],2,FALSE)</f>
        <v>16_宝塚市長尾地区まちづくり協議会</v>
      </c>
      <c r="I285" s="6" t="s">
        <v>693</v>
      </c>
      <c r="J285" s="6" t="s">
        <v>676</v>
      </c>
    </row>
    <row r="286" spans="1:10">
      <c r="A286" s="16" t="s">
        <v>140</v>
      </c>
      <c r="B286" s="16" t="s">
        <v>694</v>
      </c>
      <c r="C286" s="16">
        <v>1</v>
      </c>
      <c r="D286" s="16">
        <v>15</v>
      </c>
      <c r="E286" s="16" t="s">
        <v>141</v>
      </c>
      <c r="F286" s="16" t="s">
        <v>131</v>
      </c>
      <c r="G286" s="16">
        <v>18</v>
      </c>
      <c r="H286" s="6" t="str">
        <f>VLOOKUP(学年別学級児童生徒数[[#This Row],[まち協no]],まち協_ブロックマスタ[[番号]:[名前]],2,FALSE)</f>
        <v>18_宝塚市山本山手地区まちづくり協議会</v>
      </c>
      <c r="I286" s="6" t="s">
        <v>693</v>
      </c>
      <c r="J286" s="6" t="s">
        <v>677</v>
      </c>
    </row>
    <row r="287" spans="1:10">
      <c r="A287" s="16" t="s">
        <v>140</v>
      </c>
      <c r="B287" s="16" t="s">
        <v>695</v>
      </c>
      <c r="C287" s="16">
        <v>1</v>
      </c>
      <c r="D287" s="16">
        <v>25</v>
      </c>
      <c r="E287" s="16" t="s">
        <v>141</v>
      </c>
      <c r="F287" s="16" t="s">
        <v>131</v>
      </c>
      <c r="G287" s="16">
        <v>18</v>
      </c>
      <c r="H287" s="6" t="str">
        <f>VLOOKUP(学年別学級児童生徒数[[#This Row],[まち協no]],まち協_ブロックマスタ[[番号]:[名前]],2,FALSE)</f>
        <v>18_宝塚市山本山手地区まちづくり協議会</v>
      </c>
      <c r="I287" s="6" t="s">
        <v>693</v>
      </c>
      <c r="J287" s="6" t="s">
        <v>677</v>
      </c>
    </row>
    <row r="288" spans="1:10">
      <c r="A288" s="16" t="s">
        <v>140</v>
      </c>
      <c r="B288" s="16" t="s">
        <v>696</v>
      </c>
      <c r="C288" s="16">
        <v>1</v>
      </c>
      <c r="D288" s="16">
        <v>24</v>
      </c>
      <c r="E288" s="16" t="s">
        <v>141</v>
      </c>
      <c r="F288" s="16" t="s">
        <v>131</v>
      </c>
      <c r="G288" s="16">
        <v>18</v>
      </c>
      <c r="H288" s="6" t="str">
        <f>VLOOKUP(学年別学級児童生徒数[[#This Row],[まち協no]],まち協_ブロックマスタ[[番号]:[名前]],2,FALSE)</f>
        <v>18_宝塚市山本山手地区まちづくり協議会</v>
      </c>
      <c r="I288" s="6" t="s">
        <v>693</v>
      </c>
      <c r="J288" s="6" t="s">
        <v>677</v>
      </c>
    </row>
    <row r="289" spans="1:10">
      <c r="A289" s="16" t="s">
        <v>142</v>
      </c>
      <c r="B289" s="16" t="s">
        <v>694</v>
      </c>
      <c r="C289" s="16">
        <v>0</v>
      </c>
      <c r="D289" s="16">
        <v>0</v>
      </c>
      <c r="E289" s="16" t="s">
        <v>143</v>
      </c>
      <c r="F289" s="16" t="s">
        <v>131</v>
      </c>
      <c r="G289" s="16">
        <v>11</v>
      </c>
      <c r="H289" s="6" t="str">
        <f>VLOOKUP(学年別学級児童生徒数[[#This Row],[まち協no]],まち協_ブロックマスタ[[番号]:[名前]],2,FALSE)</f>
        <v>11_宝塚小学校区まちづくり協議会</v>
      </c>
      <c r="I289" s="6" t="s">
        <v>693</v>
      </c>
      <c r="J289" s="6" t="s">
        <v>676</v>
      </c>
    </row>
    <row r="290" spans="1:10">
      <c r="A290" s="16" t="s">
        <v>142</v>
      </c>
      <c r="B290" s="16" t="s">
        <v>695</v>
      </c>
      <c r="C290" s="16">
        <v>1</v>
      </c>
      <c r="D290" s="16">
        <v>9</v>
      </c>
      <c r="E290" s="16" t="s">
        <v>143</v>
      </c>
      <c r="F290" s="16" t="s">
        <v>131</v>
      </c>
      <c r="G290" s="16">
        <v>11</v>
      </c>
      <c r="H290" s="6" t="str">
        <f>VLOOKUP(学年別学級児童生徒数[[#This Row],[まち協no]],まち協_ブロックマスタ[[番号]:[名前]],2,FALSE)</f>
        <v>11_宝塚小学校区まちづくり協議会</v>
      </c>
      <c r="I290" s="6" t="s">
        <v>693</v>
      </c>
      <c r="J290" s="6" t="s">
        <v>676</v>
      </c>
    </row>
    <row r="291" spans="1:10">
      <c r="A291" s="16" t="s">
        <v>142</v>
      </c>
      <c r="B291" s="16" t="s">
        <v>696</v>
      </c>
      <c r="C291" s="16">
        <v>1</v>
      </c>
      <c r="D291" s="16">
        <v>12</v>
      </c>
      <c r="E291" s="16" t="s">
        <v>143</v>
      </c>
      <c r="F291" s="16" t="s">
        <v>131</v>
      </c>
      <c r="G291" s="16">
        <v>11</v>
      </c>
      <c r="H291" s="6" t="str">
        <f>VLOOKUP(学年別学級児童生徒数[[#This Row],[まち協no]],まち協_ブロックマスタ[[番号]:[名前]],2,FALSE)</f>
        <v>11_宝塚小学校区まちづくり協議会</v>
      </c>
      <c r="I291" s="6" t="s">
        <v>693</v>
      </c>
      <c r="J291" s="6" t="s">
        <v>676</v>
      </c>
    </row>
    <row r="292" spans="1:10">
      <c r="A292" s="90" t="s">
        <v>144</v>
      </c>
      <c r="B292" s="6" t="s">
        <v>694</v>
      </c>
      <c r="C292" s="91">
        <v>0</v>
      </c>
      <c r="D292" s="91">
        <v>0</v>
      </c>
      <c r="E292" s="90" t="s">
        <v>145</v>
      </c>
      <c r="F292" s="6" t="s">
        <v>131</v>
      </c>
      <c r="G292" s="6">
        <v>5</v>
      </c>
      <c r="H292" s="6" t="str">
        <f>VLOOKUP(学年別学級児童生徒数[[#This Row],[まち協no]],まち協_ブロックマスタ[[番号]:[名前]],2,FALSE)</f>
        <v>5_宝塚市末成小学校地域まちづくり協議会</v>
      </c>
      <c r="I292" s="6" t="s">
        <v>693</v>
      </c>
      <c r="J292" s="6" t="s">
        <v>676</v>
      </c>
    </row>
    <row r="293" spans="1:10">
      <c r="A293" s="90" t="s">
        <v>144</v>
      </c>
      <c r="B293" s="6" t="s">
        <v>695</v>
      </c>
      <c r="C293" s="91">
        <v>1</v>
      </c>
      <c r="D293" s="91">
        <v>14</v>
      </c>
      <c r="E293" s="90" t="s">
        <v>145</v>
      </c>
      <c r="F293" s="6" t="s">
        <v>131</v>
      </c>
      <c r="G293" s="6">
        <v>5</v>
      </c>
      <c r="H293" s="6" t="str">
        <f>VLOOKUP(学年別学級児童生徒数[[#This Row],[まち協no]],まち協_ブロックマスタ[[番号]:[名前]],2,FALSE)</f>
        <v>5_宝塚市末成小学校地域まちづくり協議会</v>
      </c>
      <c r="I293" s="6" t="s">
        <v>693</v>
      </c>
      <c r="J293" s="6" t="s">
        <v>676</v>
      </c>
    </row>
    <row r="294" spans="1:10">
      <c r="A294" s="90" t="s">
        <v>144</v>
      </c>
      <c r="B294" s="6" t="s">
        <v>696</v>
      </c>
      <c r="C294" s="91">
        <v>1</v>
      </c>
      <c r="D294" s="91">
        <v>20</v>
      </c>
      <c r="E294" s="90" t="s">
        <v>145</v>
      </c>
      <c r="F294" s="6" t="s">
        <v>131</v>
      </c>
      <c r="G294" s="6">
        <v>5</v>
      </c>
      <c r="H294" s="6" t="str">
        <f>VLOOKUP(学年別学級児童生徒数[[#This Row],[まち協no]],まち協_ブロックマスタ[[番号]:[名前]],2,FALSE)</f>
        <v>5_宝塚市末成小学校地域まちづくり協議会</v>
      </c>
      <c r="I294" s="6" t="s">
        <v>693</v>
      </c>
      <c r="J294" s="6" t="s">
        <v>676</v>
      </c>
    </row>
  </sheetData>
  <sheetProtection algorithmName="SHA-512" hashValue="9beRLTfYtoLiEn4ivRopuTcuq3LelhpJO/ES5BNrbAyK0kFKjn35BE9AQ5wogKtw0gGTXwCQQEYmJAhxcHvlGA==" saltValue="Fl7WalMMWzrIsglBmKJD0w==" spinCount="100000" sheet="1" objects="1" scenarios="1"/>
  <phoneticPr fontId="3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�c��0�0�0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 t^< / s t r i n g > < / k e y > < v a l u e > < i n t > 5 0 < / i n t > < / v a l u e > < / i t e m > < i t e m > < k e y > < s t r i n g > ~0a0TSC D < / s t r i n g > < / k e y > < v a l u e > < i n t > 9 4 < / i n t > < / v a l u e > < / i t e m > < i t e m > < k e y > < s t r i n g > t^b�:SRC D < / s t r i n g > < / k e y > < v a l u e > < i n t > 1 1 7 < / i n t > < / v a l u e > < / i t e m > < i t e m > < k e y > < s t r i n g > t^b�:SR< / s t r i n g > < / k e y > < v a l u e > < i n t > 9 5 < / i n t > < / v a l u e > < / i t e m > < i t e m > < k e y > < s t r i n g > �Npe< / s t r i n g > < / k e y > < v a l u e > < i n t > 6 5 < / i n t > < / v a l u e > < / i t e m > < i t e m > < k e y > < s t r i n g > �c�b i t < / s t r i n g > < / k e y > < v a l u e > < i n t > 8 0 < / i n t > < / v a l u e > < / i t e m > < i t e m > < k e y > < s t r i n g > ~0a0TST< / s t r i n g > < / k e y > < v a l u e > < i n t > 6 5 < / i n t > < / v a l u e > < / i t e m > < / C o l u m n W i d t h s > < C o l u m n D i s p l a y I n d e x > < i t e m > < k e y > < s t r i n g > t^< / s t r i n g > < / k e y > < v a l u e > < i n t > 0 < / i n t > < / v a l u e > < / i t e m > < i t e m > < k e y > < s t r i n g > ~0a0TSC D < / s t r i n g > < / k e y > < v a l u e > < i n t > 1 < / i n t > < / v a l u e > < / i t e m > < i t e m > < k e y > < s t r i n g > t^b�:SRC D < / s t r i n g > < / k e y > < v a l u e > < i n t > 3 < / i n t > < / v a l u e > < / i t e m > < i t e m > < k e y > < s t r i n g > t^b�:SR< / s t r i n g > < / k e y > < v a l u e > < i n t > 4 < / i n t > < / v a l u e > < / i t e m > < i t e m > < k e y > < s t r i n g > �Npe< / s t r i n g > < / k e y > < v a l u e > < i n t > 5 < / i n t > < / v a l u e > < / i t e m > < i t e m > < k e y > < s t r i n g > �c�b i t < / s t r i n g > < / k e y > < v a l u e > < i n t > 6 < / i n t > < / v a l u e > < / i t e m > < i t e m > < k e y > < s t r i n g > ~0a0TST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�Nw��Oz����[�perRT_ 1 c a 7 f 5 8 6 - 7 8 9 0 - 4 c 8 c - b c 9 6 - f 8 0 5 2 a 1 b 0 5 3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 ~0a0TST< / s t r i n g > < / k e y > < v a l u e > < i n t > 8 7 < / i n t > < / v a l u e > < / i t e m > < i t e m > < k e y > < s t r i n g > ~0a0TSn o < / s t r i n g > < / k e y > < v a l u e > < i n t > 8 9 < / i n t > < / v a l u e > < / i t e m > < i t e m > < k e y > < s t r i n g > �[a�g< / s t r i n g > < / k e y > < v a l u e > < i n t > 8 0 < / i n t > < / v a l u e > < / i t e m > < i t e m > < k e y > < s t r i n g > 6 5 sk�N
N�N�S< / s t r i n g > < / k e y > < v a l u e > < i n t > 1 2 6 < / i n t > < / v a l u e > < / i t e m > < i t e m > < k e y > < s t r i n g > �Nw��Oz����[�pe< / s t r i n g > < / k e y > < v a l u e > < i n t > 1 5 5 < / i n t > < / v a l u e > < / i t e m > < i t e m > < k e y > < s t r i n g > ���[�perRT< / s t r i n g > < / k e y > < v a l u e > < i n t > 1 2 5 < / i n t > < / v a l u e > < / i t e m > < / C o l u m n W i d t h s > < C o l u m n D i s p l a y I n d e x > < i t e m > < k e y > < s t r i n g > ~0a0TST< / s t r i n g > < / k e y > < v a l u e > < i n t > 0 < / i n t > < / v a l u e > < / i t e m > < i t e m > < k e y > < s t r i n g > ~0a0TSn o < / s t r i n g > < / k e y > < v a l u e > < i n t > 1 < / i n t > < / v a l u e > < / i t e m > < i t e m > < k e y > < s t r i n g > �[a�g< / s t r i n g > < / k e y > < v a l u e > < i n t > 2 < / i n t > < / v a l u e > < / i t e m > < i t e m > < k e y > < s t r i n g > 6 5 sk�N
N�N�S< / s t r i n g > < / k e y > < v a l u e > < i n t > 3 < / i n t > < / v a l u e > < / i t e m > < i t e m > < k e y > < s t r i n g > �Nw��Oz����[�pe< / s t r i n g > < / k e y > < v a l u e > < i n t > 4 < / i n t > < / v a l u e > < / i t e m > < i t e m > < k e y > < s t r i n g > ���[�perRT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 2 0 2 4 - 0 8 - 1 5 T 1 7 : 4 4 : 0 2 . 6 7 1 1 1 2 + 0 9 : 0 0 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~0a0TS%R�N�SN/^pe_ d b 2 0 c 0 0 3 - 9 5 2 4 - 4 8 6 3 - a 7 a d - 0 8 f 0 1 7 a 4 8 1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 ~0a0TST< / s t r i n g > < / k e y > < v a l u e > < i n t > 8 7 < / i n t > < / v a l u e > < / i t e m > < i t e m > < k e y > < s t r i n g > ~0a0TSn o < / s t r i n g > < / k e y > < v a l u e > < i n t > 8 9 < / i n t > < / v a l u e > < / i t e m > < i t e m > < k e y > < s t r i n g > �[a�g< / s t r i n g > < / k e y > < v a l u e > < i n t > 8 0 < / i n t > < / v a l u e > < / i t e m > < i t e m > < k e y > < s t r i n g > ^\'`< / s t r i n g > < / k e y > < v a l u e > < i n t > 6 5 < / i n t > < / v a l u e > < / i t e m > < i t e m > < k e y > < s t r i n g > $P< / s t r i n g > < / k e y > < v a l u e > < i n t > 5 0 < / i n t > < / v a l u e > < / i t e m > < / C o l u m n W i d t h s > < C o l u m n D i s p l a y I n d e x > < i t e m > < k e y > < s t r i n g > ~0a0TST< / s t r i n g > < / k e y > < v a l u e > < i n t > 0 < / i n t > < / v a l u e > < / i t e m > < i t e m > < k e y > < s t r i n g > ~0a0TSn o < / s t r i n g > < / k e y > < v a l u e > < i n t > 1 < / i n t > < / v a l u e > < / i t e m > < i t e m > < k e y > < s t r i n g > �[a�g< / s t r i n g > < / k e y > < v a l u e > < i n t > 2 < / i n t > < / v a l u e > < / i t e m > < i t e m > < k e y > < s t r i n g > ^\'`< / s t r i n g > < / k e y > < v a l u e > < i n t > 3 < / i n t > < / v a l u e > < / i t e m > < i t e m > < k e y > < s t r i n g > $P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8 8 c c 5 4 4 - 7 4 1 e - 4 9 a 2 - 8 6 5 1 - 4 7 b 9 5 e 3 3 b a 3 a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�Nw��Oz����[_ 6 2 8 3 8 6 7 8 - a 0 4 7 - 4 b 3 3 - 8 9 2 0 - 5 f c 3 d f f f 8 e b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 �W,gOO@b< / s t r i n g > < / k e y > < v a l u e > < i n t > 9 5 < / i n t > < / v a l u e > < / i t e m > < i t e m > < k e y > < s t r i n g > ���Nw��^< / s t r i n g > < / k e y > < v a l u e > < i n t > 9 5 < / i n t > < / v a l u e > < / i t e m > < i t e m > < k e y > < s t r i n g > \f[!h:S< / s t r i n g > < / k e y > < v a l u e > < i n t > 9 5 < / i n t > < / v a l u e > < / i t e m > < i t e m > < k e y > < s t r i n g > -Nf[!h:S< / s t r i n g > < / k e y > < v a l u e > < i n t > 9 5 < / i n t > < / v a l u e > < / i t e m > < i t e m > < k e y > < s t r i n g > ~0a0TSju�S< / s t r i n g > < / k e y > < v a l u e > < i n t > 1 0 2 < / i n t > < / v a l u e > < / i t e m > < i t e m > < k e y > < s t r i n g > ~0a0TS< / s t r i n g > < / k e y > < v a l u e > < i n t > 7 2 < / i n t > < / v a l u e > < / i t e m > < i t e m > < k e y > < s t r i n g > �0�0�0�0ju�S< / s t r i n g > < / k e y > < v a l u e > < i n t > 1 0 6 < / i n t > < / v a l u e > < / i t e m > < i t e m > < k e y > < s t r i n g > �Npe�0�0�0�0(uI D < / s t r i n g > < / k e y > < v a l u e > < i n t > 1 3 8 < / i n t > < / v a l u e > < / i t e m > < / C o l u m n W i d t h s > < C o l u m n D i s p l a y I n d e x > < i t e m > < k e y > < s t r i n g > �W,gOO@b< / s t r i n g > < / k e y > < v a l u e > < i n t > 0 < / i n t > < / v a l u e > < / i t e m > < i t e m > < k e y > < s t r i n g > ���Nw��^< / s t r i n g > < / k e y > < v a l u e > < i n t > 1 < / i n t > < / v a l u e > < / i t e m > < i t e m > < k e y > < s t r i n g > \f[!h:S< / s t r i n g > < / k e y > < v a l u e > < i n t > 2 < / i n t > < / v a l u e > < / i t e m > < i t e m > < k e y > < s t r i n g > -Nf[!h:S< / s t r i n g > < / k e y > < v a l u e > < i n t > 3 < / i n t > < / v a l u e > < / i t e m > < i t e m > < k e y > < s t r i n g > ~0a0TSju�S< / s t r i n g > < / k e y > < v a l u e > < i n t > 4 < / i n t > < / v a l u e > < / i t e m > < i t e m > < k e y > < s t r i n g > ~0a0TS< / s t r i n g > < / k e y > < v a l u e > < i n t > 5 < / i n t > < / v a l u e > < / i t e m > < i t e m > < k e y > < s t r i n g > �0�0�0�0ju�S< / s t r i n g > < / k e y > < v a l u e > < i n t > 6 < / i n t > < / v a l u e > < / i t e m > < i t e m > < k e y > < s t r i n g > �Npe�0�0�0�0(uI D 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8 f 3 7 b 8 9 a - 3 7 6 4 - 4 6 7 0 - 9 c 3 a - e f 2 8 0 3 1 8 c d 6 2 " > < C u s t o m C o n t e n t > < ! [ C D A T A [ < ? x m l   v e r s i o n = " 1 . 0 "   e n c o d i n g = " u t f - 1 6 " ? > < S e t t i n g s > < C a l c u l a t e d F i e l d s > < i t e m > < M e a s u r e N a m e > ꁻlO�ReQ�s< / M e a s u r e N a m e > < D i s p l a y N a m e > ꁻlO�ReQ�s< / D i s p l a y N a m e > < V i s i b l e > F a l s e < / V i s i b l e > < / i t e m > < i t e m > < M e a s u r e N a m e > �Nw����[�s< / M e a s u r e N a m e > < D i s p l a y N a m e > �Nw����[�s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f 0 5 f f b 1 3 - 9 0 f 6 - 4 4 2 3 - b f a 0 - 4 d d d 9 c 8 2 1 3 7 3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i t e m > < M e a s u r e N a m e > ꁻlO�ReQ�s< / M e a s u r e N a m e > < D i s p l a y N a m e > ꁻlO�ReQ�s< / D i s p l a y N a m e > < V i s i b l e > F a l s e < / V i s i b l e > < / i t e m > < i t e m > < M e a s u r e N a m e > �Nw����[�s< / M e a s u r e N a m e > < D i s p l a y N a m e > �Nw����[�s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a 7 3 a 6 9 7 5 - 6 1 e f - 4 a 0 b - b a b b - 5 7 d a f 3 d 9 b d 4 4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i t e m > < M e a s u r e N a m e > ꁻlO�ReQ�s< / M e a s u r e N a m e > < D i s p l a y N a m e > ꁻlO�ReQ�s< / D i s p l a y N a m e > < V i s i b l e > F a l s e < / V i s i b l e > < / i t e m > < i t e m > < M e a s u r e N a m e > �Nw����[�s< / M e a s u r e N a m e > < D i s p l a y N a m e > �Nw����[�s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a a 4 c b c e 6 - 0 7 6 f - 4 b 5 1 - b 5 4 6 - 5 c 1 a 9 1 a 2 7 8 8 4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i t e m > < M e a s u r e N a m e > ꁻlO�ReQ�s< / M e a s u r e N a m e > < D i s p l a y N a m e > ꁻlO�ReQ�s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3 7 0 d b 8 a 0 - 9 0 f 4 - 4 c f c - 8 e 0 c - a b b 6 2 4 e 1 5 9 c 2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 �N�SN/^pe�0�O���0�Nw��0ꁻlO�ReQN/^pe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 �N�SN/^pe�0�O���0�Nw��0ꁻlO�ReQN/^pe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 C o l u m n s \ N/^pe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 C o l u m n s \ �N�S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 C o l u m n s \ 7ut^\�N�S�0 ^�1 4 sk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 C o l u m n s \ 7uu#ut^b��N�S�1 5 ^�6 4 sk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 C o l u m n s \ 7u�t^�N�S�6 5 sk�N
N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 C o l u m n s \ sYt^\�N�S�0 ^�1 4 sk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 C o l u m n s \ sYu#ut^b��N�S�1 5 ^�6 4 sk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 C o l u m n s \ sY�t^�N�S�6 5 sk�N
N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 C o l u m n s \ 7u0 - 5 sk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 C o l u m n s \ 7u6 5 - 6 9 sk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 C o l u m n s \ 7u7 0 - 7 4 sk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 C o l u m n s \ 7u7 5 sk�N
N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 C o l u m n s \ sY0 - 5 sk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 C o l u m n s \ sY6 5 - 6 9 sk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 C o l u m n s \ sY7 0 - 7 4 sk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 C o l u m n s \ sY7 5 sk�N
N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 C o l u m n s \ 6 sk*g�nT�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 C o l u m n s \ t^\�N�ST��0 ^�1 4 sk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 C o l u m n s \ �t^�N�ST��6 5 sk�N
N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 C o l u m n s \ ؚb�S�s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 C o l u m n s \ 6 5 sk�N
N N�NN/^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 C o l u m n s \ 6 5 sk�N
N+YfZN/^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 C o l u m n s \ 6 5 sk�N
NX[(WN/^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 C o l u m n s \ Y�V�N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 C o l u m n s \ ��/e�c����[�pe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 C o l u m n s \ ��/e�c����[�pe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 C o l u m n s \ ���Nw�����[�pe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 C o l u m n s \ ���Nw�����[�pe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 C o l u m n s \ ���Nw�����[�pe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 C o l u m n s \ ���Nw�����[�pe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 C o l u m n s \ ���Nw�����[�pe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 C o l u m n s \ �O���e-�eQ@b-N_ 0 sk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 C o l u m n s \ �O���e-�eQ@b-N_ 1 sk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 C o l u m n s \ �O���e-�eQ@b-N_ 2 sk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 C o l u m n s \ �O���e-�eQ@b-N_ 3 sk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 C o l u m n s \ �O���e-�eQ@b-N_ 4 sk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 C o l u m n s \ �O���e-�eQ@b-N_ 5 sk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 C o l u m n s \ �O���e-�eQ@b�_a0_ 0 sk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 C o l u m n s \ �O���e-�eQ@b�_a0_ 1 sk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 C o l u m n s \ �O���e-�eQ@b�_a0_ 2 sk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 C o l u m n s \ �O���e-�eQ@b�_a0_ 3 sk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 C o l u m n s \ �O���e-�eQ@b�_a0_ 4 sk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 C o l u m n s \ �O���e-�eQ@b�_a0_ 5 sk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 C o l u m n s \ ꁻlO�ReQN/^pe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 C o l u m n s \ �k�(u_ hQ^ؚb�S�s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 C o l u m n s \ �k�(u_ hQ^�Nw��Oz����[�s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 C o l u m n s \ �k�(u_ hQ^ꁻlO�ReQ�s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 �c��0�0�0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 �c��0�0�0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 C o l u m n s \ ~0a0TSC D 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 C o l u m n s \ t^b�:SRC D 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 C o l u m n s \ t^b�:SR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 C o l u m n s \ �Npe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 C o l u m n s \ �c�b i t 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 ~0a0TS�0�0�0�0�0�0�0�0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 ~0a0TS�0�0�0�0�0�0�0�0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 C o l u m n s \ ju�S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TMR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 C o l u m n s \ a�y�0eu�y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 C o l u m n s \ h�:y(u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 C o l u m n s \ �0�0�0�0ju�S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 �R�]�_�0�0�0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 �R�]�_�0�0�0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 C o l u m n s \ eu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 C o l u m n s \ f[t^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 C o l u m n s \ f[}pe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 C o l u m n s \ PQ�z�0u�_pe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 C o l u m n s \ f[!h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 C o l u m n s \ f[!h:SR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 C o l u m n s \ ^\'`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 ~0a0TS%R�N�S�0N/^pe_ �W�0�0�0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 ~0a0TS%R�N�S�0N/^pe_ �W�0�0�0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 C o l u m n s \ �[a�g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 C o l u m n s \ ^\'`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 C o l u m n s \ $P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 �N�S�t^\0u#ut^b�0�t^	�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 �N�S�t^\0u#ut^b�0�t^	�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 C o l u m n s \ '`%R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 C o l u m n s \ R^�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 C o l u m n s \ $P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 C o l u m n s \ �[a�g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 �N�S�6 *g�n  6 5 ~ 6 9   7 0 ~ 7 4   7 5 �N
N	�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 �N�S�6 *g�n  6 5 ~ 6 9   7 0 ~ 7 4   7 5 �N
N	�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 C o l u m n s \ '`%R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 C o l u m n s \ R^�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 C o l u m n s \ $P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 C o l u m n s \ �[a�g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 s a v e 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 s a v e 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 C o l u m n s \ �W,gOO@b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 C o l u m n s \ ���Nw��^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 C o l u m n s \ ���[	g�R���Y�e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 C o l u m n s \ ���[	g�RB}�N�e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 C o l u m n s \ \f[!h:S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 C o l u m n s \ -Nf[!h:S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 C o l u m n s \ ~0a0TSju�S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 C o l u m n s \ �0�0�0�0ju�S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 �0�0�0�08 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 �0�0�0�08 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 C o l u m n s \ N/^pe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 C o l u m n s \ �N�S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 C o l u m n s \ 7ut^\�N�S  ( 0 ^�1 4 sk) 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 C o l u m n s \ 7uu#ut^b�  �N�S  ( 1 5 ^�6 4 sk) 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 C o l u m n s \ 7u�t^�N�S  ( 6 5 sk�N
N) 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 C o l u m n s \ sYt^\�N�S  ( 0 ^�1 4 sk) 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 C o l u m n s \ sYu#ut^b�  �N�S  ( 1 5 ^�6 4 sk) 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 C o l u m n s \ sY�t^�N�S  ( 6 5 sk�N
N) 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 C o l u m n s \ 6 5 sk*g�n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 C o l u m n s \ ؚb�S�s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 C o l u m n s \ 6 5 sk�N
N   N�NN/^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 C o l u m n s \ 6 5 sk�N
N  +YfZN/^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 C o l u m n s \ 6 5 sk�N
N  X[(WN/^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 C o l u m n s \ 7u6   *g�n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 C o l u m n s \ 7u6 5     ^�6 9 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 C o l u m n s \ 7u7 0     ^�7 4 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 C o l u m n s \ 7u7 5   �N
N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 C o l u m n s \ sY6   *g�n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 C o l u m n s \ sY6 5     ^�6 9 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 C o l u m n s \ sY7 0     ^�7 4 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 C o l u m n s \ sY7 5   �N
N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 C o l u m n s \ ( �S�)   Y�V�N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 C o l u m n s \ �[a�g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 C o l u m n s \ 6 5 sk�N
N�N�S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 �Nw��Oz����[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 �Nw��Oz����[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 C o l u m n s \ �W,gOO@b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 C o l u m n s \ ���Nw��^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 C o l u m n s \ \f[!h:S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 C o l u m n s \ -Nf[!h:S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 C o l u m n s \ ~0a0TSju�S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 C o l u m n s \ �0�0�0�0ju�S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 C o l u m n s \ �Npe�0�0�0�0(uI D 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 �Nw��Oz����[�perRT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 �Nw��Oz����[�perRT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 C o l u m n s \ �[a�g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 C o l u m n s \ 6 5 sk�N
N�N�S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 C o l u m n s \ �Nw��Oz����[�pe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 C o l u m n s \ ���[�perRT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 f[!h%Rf[}pePQ�zu�_pe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 f[!h%Rf[}pePQ�zu�_pe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 C o l u m n s \ eu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 C o l u m n s \ f[}pe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 C o l u m n s \ PQ�z�0u�_pe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 C o l u m n s \ f[!h:SR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 C o l u m n s \  g'Y$P_ PQ�zu�_pe�f[!h:SRT0h0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 C o l u m n s \  g\$P_ PQ�zu�_pe�f[!h:SRT0h0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 C o l u m n s \ s^GW$P_ PQ�zu�_pe�f[!h:SRT0h0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 C o l u m n s \ -N.Y$P_ PQ�zu�_pe�f[!h:SRT0h0	�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 ~0a0TS%R�N�SN/^pe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 ~0a0TS%R�N�SN/^pe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 C o l u m n s \ �[a�g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 C o l u m n s \ ^\'`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 C o l u m n s \ $P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 ~0a0TS_ �0�0�0�0�0�0�0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 ~0a0TS_ �0�0�0�0�0�0�0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 C o l u m n s \ ju�S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TMR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 C o l u m n s \ a�y�0eu�y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 C o l u m n s \ h�:y(u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 C o l u m n s \ �0�0�0�0ju�S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 C o l u m n s \ �ib:uN�v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 f[!h%Rf[}PQ�zu�_pe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 f[!h%Rf[}PQ�zu�_pe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 C o l u m n s \ eu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 C o l u m n s \ PQ�z�0u�_pe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 C o l u m n s \ f[!h:SR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 C o l u m n s \ s^GW$P_ PQ�zu�_pe_ f[!h:SRT0h0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 C o l u m n s \ -N.Y$P_ PQ�zu�_pe_ f[!h:SRT0h0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 f[t^%Rf[}PQ�zu�_pe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 f[t^%Rf[}PQ�zu�_pe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 C o l u m n s \ eu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 C o l u m n s \ f[t^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 C o l u m n s \ f[}pe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 C o l u m n s \ PQ�z�0u�_pe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 C o l u m n s \ f[!h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 C o l u m n s \ f[!h:SR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 ꁻlOT�yN/^pe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 ꁻlOT�yN/^pe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 C o l u m n s \ eu�y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 C o l u m n s \ ꁻlO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 C o l u m n s \ O�Tpe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 C o l u m n s \ �pen0~0a0TSb i t 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 C o l u m n s \ t^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f[t^%Rf[}PQ�zu�_pe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 euT< / s t r i n g > < / k e y > < v a l u e > < i n t > 6 5 < / i n t > < / v a l u e > < / i t e m > < i t e m > < k e y > < s t r i n g > f[t^< / s t r i n g > < / k e y > < v a l u e > < i n t > 6 5 < / i n t > < / v a l u e > < / i t e m > < i t e m > < k e y > < s t r i n g > f[}pe< / s t r i n g > < / k e y > < v a l u e > < i n t > 8 0 < / i n t > < / v a l u e > < / i t e m > < i t e m > < k e y > < s t r i n g > PQ�z�0u�_pe< / s t r i n g > < / k e y > < v a l u e > < i n t > 1 1 8 < / i n t > < / v a l u e > < / i t e m > < i t e m > < k e y > < s t r i n g > f[!hT< / s t r i n g > < / k e y > < v a l u e > < i n t > 8 0 < / i n t > < / v a l u e > < / i t e m > < i t e m > < k e y > < s t r i n g > f[!h:SR< / s t r i n g > < / k e y > < v a l u e > < i n t > 9 5 < / i n t > < / v a l u e > < / i t e m > < i t e m > < k e y > < s t r i n g > ~0a0TSn o < / s t r i n g > < / k e y > < v a l u e > < i n t > 8 9 < / i n t > < / v a l u e > < / i t e m > < i t e m > < k e y > < s t r i n g > ~0a0TST< / s t r i n g > < / k e y > < v a l u e > < i n t > 8 7 < / i n t > < / v a l u e > < / i t e m > < i t e m > < k e y > < s t r i n g > t^< / s t r i n g > < / k e y > < v a l u e > < i n t > 5 0 < / i n t > < / v a l u e > < / i t e m > < / C o l u m n W i d t h s > < C o l u m n D i s p l a y I n d e x > < i t e m > < k e y > < s t r i n g > euT< / s t r i n g > < / k e y > < v a l u e > < i n t > 0 < / i n t > < / v a l u e > < / i t e m > < i t e m > < k e y > < s t r i n g > f[t^< / s t r i n g > < / k e y > < v a l u e > < i n t > 1 < / i n t > < / v a l u e > < / i t e m > < i t e m > < k e y > < s t r i n g > f[}pe< / s t r i n g > < / k e y > < v a l u e > < i n t > 2 < / i n t > < / v a l u e > < / i t e m > < i t e m > < k e y > < s t r i n g > PQ�z�0u�_pe< / s t r i n g > < / k e y > < v a l u e > < i n t > 3 < / i n t > < / v a l u e > < / i t e m > < i t e m > < k e y > < s t r i n g > f[!hT< / s t r i n g > < / k e y > < v a l u e > < i n t > 4 < / i n t > < / v a l u e > < / i t e m > < i t e m > < k e y > < s t r i n g > f[!h:SR< / s t r i n g > < / k e y > < v a l u e > < i n t > 5 < / i n t > < / v a l u e > < / i t e m > < i t e m > < k e y > < s t r i n g > ~0a0TSn o < / s t r i n g > < / k e y > < v a l u e > < i n t > 6 < / i n t > < / v a l u e > < / i t e m > < i t e m > < k e y > < s t r i n g > ~0a0TST< / s t r i n g > < / k e y > < v a l u e > < i n t > 7 < / i n t > < / v a l u e > < / i t e m > < i t e m > < k e y > < s t r i n g > t^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23.xml>��< ? x m l   v e r s i o n = " 1 . 0 "   e n c o d i n g = " U T F - 1 6 " ? > < G e m i n i   x m l n s = " h t t p : / / g e m i n i / p i v o t c u s t o m i z a t i o n / C l i e n t W i n d o w X M L " > < C u s t o m C o n t e n t > < ! [ C D A T A [ ꁻlOT�yN/^pe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ꁻlOT�yN/^pe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 4 9 < / i n t > < / v a l u e > < / i t e m > < i t e m > < k e y > < s t r i n g > ~0a0TSn o < / s t r i n g > < / k e y > < v a l u e > < i n t > 8 9 < / i n t > < / v a l u e > < / i t e m > < i t e m > < k e y > < s t r i n g > ꁻlOT< / s t r i n g > < / k e y > < v a l u e > < i n t > 9 5 < / i n t > < / v a l u e > < / i t e m > < i t e m > < k e y > < s t r i n g > O�Tpe< / s t r i n g > < / k e y > < v a l u e > < i n t > 8 0 < / i n t > < / v a l u e > < / i t e m > < i t e m > < k e y > < s t r i n g > �pen0~0a0TSb i t < / s t r i n g > < / k e y > < v a l u e > < i n t > 1 2 9 < / i n t > < / v a l u e > < / i t e m > < i t e m > < k e y > < s t r i n g > ~0a0TST< / s t r i n g > < / k e y > < v a l u e > < i n t > 8 7 < / i n t > < / v a l u e > < / i t e m > < i t e m > < k e y > < s t r i n g > eu�y< / s t r i n g > < / k e y > < v a l u e > < i n t > 6 5 < / i n t > < / v a l u e > < / i t e m > < i t e m > < k e y > < s t r i n g > t^< / s t r i n g > < / k e y > < v a l u e > < i n t > 5 0 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 ~0a0TSn o < / s t r i n g > < / k e y > < v a l u e > < i n t > 1 < / i n t > < / v a l u e > < / i t e m > < i t e m > < k e y > < s t r i n g > ꁻlOT< / s t r i n g > < / k e y > < v a l u e > < i n t > 2 < / i n t > < / v a l u e > < / i t e m > < i t e m > < k e y > < s t r i n g > O�Tpe< / s t r i n g > < / k e y > < v a l u e > < i n t > 3 < / i n t > < / v a l u e > < / i t e m > < i t e m > < k e y > < s t r i n g > �pen0~0a0TSb i t < / s t r i n g > < / k e y > < v a l u e > < i n t > 4 < / i n t > < / v a l u e > < / i t e m > < i t e m > < k e y > < s t r i n g > ~0a0TST< / s t r i n g > < / k e y > < v a l u e > < i n t > 5 < / i n t > < / v a l u e > < / i t e m > < i t e m > < k e y > < s t r i n g > eu�y< / s t r i n g > < / k e y > < v a l u e > < i n t > 6 < / i n t > < / v a l u e > < / i t e m > < i t e m > < k e y > < s t r i n g > t^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9 8 4 d 6 8 1 3 - 3 9 6 3 - 4 1 7 c - 9 5 b 5 - 7 6 c d 4 6 e 6 7 8 5 6 " > < C u s t o m C o n t e n t > < ! [ C D A T A [ < ? x m l   v e r s i o n = " 1 . 0 "   e n c o d i n g = " u t f - 1 6 " ? > < S e t t i n g s > < C a l c u l a t e d F i e l d s > < i t e m > < M e a s u r e N a m e > ꁻlO�ReQ�s< / M e a s u r e N a m e > < D i s p l a y N a m e > ꁻlO�ReQ�s< / D i s p l a y N a m e > < V i s i b l e > F a l s e < / V i s i b l e > < / i t e m > < i t e m > < M e a s u r e N a m e > �Nw����[�s< / M e a s u r e N a m e > < D i s p l a y N a m e > �Nw����[�s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�N�S�t^\0u#ut^b�0�t^	�_ 8 a a 9 f 3 e 8 - 2 e 9 8 - 4 e 9 6 - 8 5 6 1 - 0 4 9 0 b 3 4 a c b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 ~0a0TSn o < / s t r i n g > < / k e y > < v a l u e > < i n t > 8 9 < / i n t > < / v a l u e > < / i t e m > < i t e m > < k e y > < s t r i n g > '`%R< / s t r i n g > < / k e y > < v a l u e > < i n t > 6 5 < / i n t > < / v a l u e > < / i t e m > < i t e m > < k e y > < s t r i n g > R^�< / s t r i n g > < / k e y > < v a l u e > < i n t > 6 5 < / i n t > < / v a l u e > < / i t e m > < i t e m > < k e y > < s t r i n g > $P< / s t r i n g > < / k e y > < v a l u e > < i n t > 5 0 < / i n t > < / v a l u e > < / i t e m > < i t e m > < k e y > < s t r i n g > �[a�g< / s t r i n g > < / k e y > < v a l u e > < i n t > 8 0 < / i n t > < / v a l u e > < / i t e m > < / C o l u m n W i d t h s > < C o l u m n D i s p l a y I n d e x > < i t e m > < k e y > < s t r i n g > ~0a0TSn o < / s t r i n g > < / k e y > < v a l u e > < i n t > 0 < / i n t > < / v a l u e > < / i t e m > < i t e m > < k e y > < s t r i n g > '`%R< / s t r i n g > < / k e y > < v a l u e > < i n t > 1 < / i n t > < / v a l u e > < / i t e m > < i t e m > < k e y > < s t r i n g > R^�< / s t r i n g > < / k e y > < v a l u e > < i n t > 2 < / i n t > < / v a l u e > < / i t e m > < i t e m > < k e y > < s t r i n g > $P< / s t r i n g > < / k e y > < v a l u e > < i n t > 3 < / i n t > < / v a l u e > < / i t e m > < i t e m > < k e y > < s t r i n g > �[a�g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 �N�S�6 *g�n  6 5 ~ 6 9   7 0 ~ 7 4   7 5 �N
N	�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 �N�S�6 *g�n  6 5 ~ 6 9   7 0 ~ 7 4   7 5 �N
N	�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 M e a s u r e s \ T�  /   $P  2 < / K e y > < / D i a g r a m O b j e c t K e y > < D i a g r a m O b j e c t K e y > < K e y > M e a s u r e s \ T�  /   $P  2 \ T a g I n f o \ _< / K e y > < / D i a g r a m O b j e c t K e y > < D i a g r a m O b j e c t K e y > < K e y > M e a s u r e s \ T�  /   $P  2 \ T a g I n f o \ $P< / K e y > < / D i a g r a m O b j e c t K e y > < D i a g r a m O b j e c t K e y > < K e y > C o l u m n s \ ~0a0TSn o < / K e y > < / D i a g r a m O b j e c t K e y > < D i a g r a m O b j e c t K e y > < K e y > C o l u m n s \ '`%R< / K e y > < / D i a g r a m O b j e c t K e y > < D i a g r a m O b j e c t K e y > < K e y > C o l u m n s \ R^�< / K e y > < / D i a g r a m O b j e c t K e y > < D i a g r a m O b j e c t K e y > < K e y > C o l u m n s \ $P< / K e y > < / D i a g r a m O b j e c t K e y > < D i a g r a m O b j e c t K e y > < K e y > C o l u m n s \ �[a�g< / K e y > < / D i a g r a m O b j e c t K e y > < D i a g r a m O b j e c t K e y > < K e y > L i n k s \ & l t ; C o l u m n s \ T�  /   $P  2 & g t ; - & l t ; M e a s u r e s \ $P& g t ; < / K e y > < / D i a g r a m O b j e c t K e y > < D i a g r a m O b j e c t K e y > < K e y > L i n k s \ & l t ; C o l u m n s \ T�  /   $P  2 & g t ; - & l t ; M e a s u r e s \ $P& g t ; \ C O L U M N < / K e y > < / D i a g r a m O b j e c t K e y > < D i a g r a m O b j e c t K e y > < K e y > L i n k s \ & l t ; C o l u m n s \ T�  /   $P  2 & g t ; - & l t ; M e a s u r e s \ $P& g t ; \ M E A S U R E 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 M e a s u r e s \ T�  /   $P  2 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 $P  2 \ T a g I n f o \ _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 $P  2 \ T a g I n f o \ $P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 C o l u m n s \ '`%R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 C o l u m n s \ R^�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 C o l u m n s \ $P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 C o l u m n s \ �[a�g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 L i n k s \ & l t ; C o l u m n s \ T�  /   $P  2 & g t ; - & l t ; M e a s u r e s \ $P& g t ; 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 $P  2 & g t ; - & l t ; M e a s u r e s \ $P& g t ; \ C O L U M N 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 $P  2 & g t ; - & l t ; M e a s u r e s \ $P& g t ; \ M E A S U R E 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 s a v e 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 s a v e 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 M e a s u r e s \ �0�0�0�0  /   ���Nw��^< / K e y > < / D i a g r a m O b j e c t K e y > < D i a g r a m O b j e c t K e y > < K e y > M e a s u r e s \ �0�0�0�0  /   ���Nw��^\ T a g I n f o \ _< / K e y > < / D i a g r a m O b j e c t K e y > < D i a g r a m O b j e c t K e y > < K e y > M e a s u r e s \ �0�0�0�0  /   ���Nw��^\ T a g I n f o \ $P< / K e y > < / D i a g r a m O b j e c t K e y > < D i a g r a m O b j e c t K e y > < K e y > C o l u m n s \ N o < / K e y > < / D i a g r a m O b j e c t K e y > < D i a g r a m O b j e c t K e y > < K e y > C o l u m n s \ �W,gOO@b< / K e y > < / D i a g r a m O b j e c t K e y > < D i a g r a m O b j e c t K e y > < K e y > C o l u m n s \ ���Nw��^< / K e y > < / D i a g r a m O b j e c t K e y > < D i a g r a m O b j e c t K e y > < K e y > C o l u m n s \ ���[	g�R���Y�e< / K e y > < / D i a g r a m O b j e c t K e y > < D i a g r a m O b j e c t K e y > < K e y > C o l u m n s \ ���[	g�RB}�N�e< / K e y > < / D i a g r a m O b j e c t K e y > < D i a g r a m O b j e c t K e y > < K e y > C o l u m n s \ \f[!h:S< / K e y > < / D i a g r a m O b j e c t K e y > < D i a g r a m O b j e c t K e y > < K e y > C o l u m n s \ -Nf[!h:S< / K e y > < / D i a g r a m O b j e c t K e y > < D i a g r a m O b j e c t K e y > < K e y > C o l u m n s \ ~0a0TSju�S< / K e y > < / D i a g r a m O b j e c t K e y > < D i a g r a m O b j e c t K e y > < K e y > C o l u m n s \ ~0a0TS< / K e y > < / D i a g r a m O b j e c t K e y > < D i a g r a m O b j e c t K e y > < K e y > C o l u m n s \ �0�0�0�0ju�S< / K e y > < / D i a g r a m O b j e c t K e y > < D i a g r a m O b j e c t K e y > < K e y > L i n k s \ & l t ; C o l u m n s \ �0�0�0�0  /   ���Nw��^& g t ; - & l t ; M e a s u r e s \ ���Nw��^& g t ; < / K e y > < / D i a g r a m O b j e c t K e y > < D i a g r a m O b j e c t K e y > < K e y > L i n k s \ & l t ; C o l u m n s \ �0�0�0�0  /   ���Nw��^& g t ; - & l t ; M e a s u r e s \ ���Nw��^& g t ; \ C O L U M N < / K e y > < / D i a g r a m O b j e c t K e y > < D i a g r a m O b j e c t K e y > < K e y > L i n k s \ & l t ; C o l u m n s \ �0�0�0�0  /   ���Nw��^& g t ; - & l t ; M e a s u r e s \ ���Nw��^& g t ; \ M E A S U R E 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 M e a s u r e s \ �0�0�0�0  /   ���Nw��^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 M e a s u r e s \ �0�0�0�0  /   ���Nw��^\ T a g I n f o \ _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 M e a s u r e s \ �0�0�0�0  /   ���Nw��^\ T a g I n f o \ $P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 C o l u m n s \ �W,gOO@b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 C o l u m n s \ ���Nw��^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 C o l u m n s \ ���[	g�R���Y�e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 C o l u m n s \ ���[	g�RB}�N�e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 C o l u m n s \ \f[!h:S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 C o l u m n s \ -Nf[!h:S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 C o l u m n s \ ~0a0TSju�S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 C o l u m n s \ �0�0�0�0ju�S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 L i n k s \ & l t ; C o l u m n s \ �0�0�0�0  /   ���Nw��^& g t ; - & l t ; M e a s u r e s \ ���Nw��^& g t ; 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 L i n k s \ & l t ; C o l u m n s \ �0�0�0�0  /   ���Nw��^& g t ; - & l t ; M e a s u r e s \ ���Nw��^& g t ; \ C O L U M N 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 L i n k s \ & l t ; C o l u m n s \ �0�0�0�0  /   ���Nw��^& g t ; - & l t ; M e a s u r e s \ ���Nw��^& g t ; \ M E A S U R E 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 ~0a0TS%R�N�S�0N/^pe_ �W�0�0�0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 ~0a0TS%R�N�S�0N/^pe_ �W�0�0�0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 M e a s u r e s \ T�  /   $P< / K e y > < / D i a g r a m O b j e c t K e y > < D i a g r a m O b j e c t K e y > < K e y > M e a s u r e s \ T�  /   $P\ T a g I n f o \ _< / K e y > < / D i a g r a m O b j e c t K e y > < D i a g r a m O b j e c t K e y > < K e y > M e a s u r e s \ T�  /   $P\ T a g I n f o \ $P< / K e y > < / D i a g r a m O b j e c t K e y > < D i a g r a m O b j e c t K e y > < K e y > C o l u m n s \ ~0a0TST< / K e y > < / D i a g r a m O b j e c t K e y > < D i a g r a m O b j e c t K e y > < K e y > C o l u m n s \ ~0a0TSn o < / K e y > < / D i a g r a m O b j e c t K e y > < D i a g r a m O b j e c t K e y > < K e y > C o l u m n s \ �[a�g< / K e y > < / D i a g r a m O b j e c t K e y > < D i a g r a m O b j e c t K e y > < K e y > C o l u m n s \ ^\'`< / K e y > < / D i a g r a m O b j e c t K e y > < D i a g r a m O b j e c t K e y > < K e y > C o l u m n s \ $P< / K e y > < / D i a g r a m O b j e c t K e y > < D i a g r a m O b j e c t K e y > < K e y > L i n k s \ & l t ; C o l u m n s \ T�  /   $P& g t ; - & l t ; M e a s u r e s \ $P& g t ; < / K e y > < / D i a g r a m O b j e c t K e y > < D i a g r a m O b j e c t K e y > < K e y > L i n k s \ & l t ; C o l u m n s \ T�  /   $P& g t ; - & l t ; M e a s u r e s \ $P& g t ; \ C O L U M N < / K e y > < / D i a g r a m O b j e c t K e y > < D i a g r a m O b j e c t K e y > < K e y > L i n k s \ & l t ; C o l u m n s \ T�  /   $P& g t ; - & l t ; M e a s u r e s \ $P& g t ; \ M E A S U R E 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 M e a s u r e s \ T�  /   $P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 $P\ T a g I n f o \ _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 $P\ T a g I n f o \ $P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 C o l u m n s \ �[a�g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 C o l u m n s \ ^\'`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 C o l u m n s \ $P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 L i n k s \ & l t ; C o l u m n s \ T�  /   $P& g t ; - & l t ; M e a s u r e s \ $P& g t ; 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 $P& g t ; - & l t ; M e a s u r e s \ $P& g t ; \ C O L U M N 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 $P& g t ; - & l t ; M e a s u r e s \ $P& g t ; \ M E A S U R E 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 �0�0�0�08  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 �0�0�0�08  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 M e a s u r e s \ T�  /   ~0a0TSn o < / K e y > < / D i a g r a m O b j e c t K e y > < D i a g r a m O b j e c t K e y > < K e y > M e a s u r e s \ T�  /   ~0a0TSn o \ T a g I n f o \ _< / K e y > < / D i a g r a m O b j e c t K e y > < D i a g r a m O b j e c t K e y > < K e y > M e a s u r e s \ T�  /   ~0a0TSn o \ T a g I n f o \ $P< / K e y > < / D i a g r a m O b j e c t K e y > < D i a g r a m O b j e c t K e y > < K e y > M e a s u r e s \ T�  /   6 5 sk�N
N�N�S< / K e y > < / D i a g r a m O b j e c t K e y > < D i a g r a m O b j e c t K e y > < K e y > M e a s u r e s \ T�  /   6 5 sk�N
N�N�S\ T a g I n f o \ _< / K e y > < / D i a g r a m O b j e c t K e y > < D i a g r a m O b j e c t K e y > < K e y > M e a s u r e s \ T�  /   6 5 sk�N
N�N�S\ T a g I n f o \ $P< / K e y > < / D i a g r a m O b j e c t K e y > < D i a g r a m O b j e c t K e y > < K e y > C o l u m n s \ ~0a0TST< / K e y > < / D i a g r a m O b j e c t K e y > < D i a g r a m O b j e c t K e y > < K e y > C o l u m n s \ ~0a0TSn o < / K e y > < / D i a g r a m O b j e c t K e y > < D i a g r a m O b j e c t K e y > < K e y > C o l u m n s \ N/^pe< / K e y > < / D i a g r a m O b j e c t K e y > < D i a g r a m O b j e c t K e y > < K e y > C o l u m n s \ �N�S< / K e y > < / D i a g r a m O b j e c t K e y > < D i a g r a m O b j e c t K e y > < K e y > C o l u m n s \ 7ut^\�N�S  ( 0 ^�1 4 sk) < / K e y > < / D i a g r a m O b j e c t K e y > < D i a g r a m O b j e c t K e y > < K e y > C o l u m n s \ 7uu#ut^b�  �N�S  ( 1 5 ^�6 4 sk) < / K e y > < / D i a g r a m O b j e c t K e y > < D i a g r a m O b j e c t K e y > < K e y > C o l u m n s \ 7u�t^�N�S  ( 6 5 sk�N
N) < / K e y > < / D i a g r a m O b j e c t K e y > < D i a g r a m O b j e c t K e y > < K e y > C o l u m n s \ sYt^\�N�S  ( 0 ^�1 4 sk) < / K e y > < / D i a g r a m O b j e c t K e y > < D i a g r a m O b j e c t K e y > < K e y > C o l u m n s \ sYu#ut^b�  �N�S  ( 1 5 ^�6 4 sk) < / K e y > < / D i a g r a m O b j e c t K e y > < D i a g r a m O b j e c t K e y > < K e y > C o l u m n s \ sY�t^�N�S  ( 6 5 sk�N
N) < / K e y > < / D i a g r a m O b j e c t K e y > < D i a g r a m O b j e c t K e y > < K e y > C o l u m n s \ 6 5 sk*g�n< / K e y > < / D i a g r a m O b j e c t K e y > < D i a g r a m O b j e c t K e y > < K e y > C o l u m n s \ ؚb�S�s< / K e y > < / D i a g r a m O b j e c t K e y > < D i a g r a m O b j e c t K e y > < K e y > C o l u m n s \ 6 5 sk�N
N   N�NN/^< / K e y > < / D i a g r a m O b j e c t K e y > < D i a g r a m O b j e c t K e y > < K e y > C o l u m n s \ 6 5 sk�N
N  +YfZN/^< / K e y > < / D i a g r a m O b j e c t K e y > < D i a g r a m O b j e c t K e y > < K e y > C o l u m n s \ 6 5 sk�N
N  X[(WN/^< / K e y > < / D i a g r a m O b j e c t K e y > < D i a g r a m O b j e c t K e y > < K e y > C o l u m n s \ 7u6   *g�n< / K e y > < / D i a g r a m O b j e c t K e y > < D i a g r a m O b j e c t K e y > < K e y > C o l u m n s \ 7u6 5     ^�6 9 < / K e y > < / D i a g r a m O b j e c t K e y > < D i a g r a m O b j e c t K e y > < K e y > C o l u m n s \ 7u7 0     ^�7 4 < / K e y > < / D i a g r a m O b j e c t K e y > < D i a g r a m O b j e c t K e y > < K e y > C o l u m n s \ 7u7 5   �N
N< / K e y > < / D i a g r a m O b j e c t K e y > < D i a g r a m O b j e c t K e y > < K e y > C o l u m n s \ sY6   *g�n< / K e y > < / D i a g r a m O b j e c t K e y > < D i a g r a m O b j e c t K e y > < K e y > C o l u m n s \ sY6 5     ^�6 9 < / K e y > < / D i a g r a m O b j e c t K e y > < D i a g r a m O b j e c t K e y > < K e y > C o l u m n s \ sY7 0     ^�7 4 < / K e y > < / D i a g r a m O b j e c t K e y > < D i a g r a m O b j e c t K e y > < K e y > C o l u m n s \ sY7 5   �N
N< / K e y > < / D i a g r a m O b j e c t K e y > < D i a g r a m O b j e c t K e y > < K e y > C o l u m n s \ ( �S�)   Y�V�N< / K e y > < / D i a g r a m O b j e c t K e y > < D i a g r a m O b j e c t K e y > < K e y > C o l u m n s \ �[a�g< / K e y > < / D i a g r a m O b j e c t K e y > < D i a g r a m O b j e c t K e y > < K e y > C o l u m n s \ 6 5 sk�N
N�N�S< / K e y > < / D i a g r a m O b j e c t K e y > < D i a g r a m O b j e c t K e y > < K e y > L i n k s \ & l t ; C o l u m n s \ T�  /   ~0a0TSn o & g t ; - & l t ; M e a s u r e s \ ~0a0TSn o & g t ; < / K e y > < / D i a g r a m O b j e c t K e y > < D i a g r a m O b j e c t K e y > < K e y > L i n k s \ & l t ; C o l u m n s \ T�  /   ~0a0TSn o & g t ; - & l t ; M e a s u r e s \ ~0a0TSn o & g t ; \ C O L U M N < / K e y > < / D i a g r a m O b j e c t K e y > < D i a g r a m O b j e c t K e y > < K e y > L i n k s \ & l t ; C o l u m n s \ T�  /   ~0a0TSn o & g t ; - & l t ; M e a s u r e s \ ~0a0TSn o & g t ; \ M E A S U R E < / K e y > < / D i a g r a m O b j e c t K e y > < D i a g r a m O b j e c t K e y > < K e y > L i n k s \ & l t ; C o l u m n s \ T�  /   6 5 sk�N
N�N�S& g t ; - & l t ; M e a s u r e s \ 6 5 sk�N
N�N�S& g t ; < / K e y > < / D i a g r a m O b j e c t K e y > < D i a g r a m O b j e c t K e y > < K e y > L i n k s \ & l t ; C o l u m n s \ T�  /   6 5 sk�N
N�N�S& g t ; - & l t ; M e a s u r e s \ 6 5 sk�N
N�N�S& g t ; \ C O L U M N < / K e y > < / D i a g r a m O b j e c t K e y > < D i a g r a m O b j e c t K e y > < K e y > L i n k s \ & l t ; C o l u m n s \ T�  /   6 5 sk�N
N�N�S& g t ; - & l t ; M e a s u r e s \ 6 5 sk�N
N�N�S& g t ; \ M E A S U R E 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 M e a s u r e s \ T�  /   ~0a0TSn o 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 ~0a0TSn o \ T a g I n f o \ _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 ~0a0TSn o \ T a g I n f o \ $P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 6 5 sk�N
N�N�S< / K e y > < / a : K e y > < a : V a l u e   i : t y p e = " M e a s u r e G r i d N o d e V i e w S t a t e " > < C o l u m n > 2 5 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 6 5 sk�N
N�N�S\ T a g I n f o \ _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 6 5 sk�N
N�N�S\ T a g I n f o \ $P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 C o l u m n s \ N/^pe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 C o l u m n s \ �N�S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 C o l u m n s \ 7ut^\�N�S  ( 0 ^�1 4 sk) 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 C o l u m n s \ 7uu#ut^b�  �N�S  ( 1 5 ^�6 4 sk) 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 C o l u m n s \ 7u�t^�N�S  ( 6 5 sk�N
N) 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 C o l u m n s \ sYt^\�N�S  ( 0 ^�1 4 sk) 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 C o l u m n s \ sYu#ut^b�  �N�S  ( 1 5 ^�6 4 sk) 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 C o l u m n s \ sY�t^�N�S  ( 6 5 sk�N
N) 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 C o l u m n s \ 6 5 sk*g�n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 C o l u m n s \ ؚb�S�s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 C o l u m n s \ 6 5 sk�N
N   N�NN/^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 C o l u m n s \ 6 5 sk�N
N  +YfZN/^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 C o l u m n s \ 6 5 sk�N
N  X[(WN/^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 C o l u m n s \ 7u6   *g�n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 C o l u m n s \ 7u6 5     ^�6 9 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 C o l u m n s \ 7u7 0     ^�7 4 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 C o l u m n s \ 7u7 5   �N
N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 C o l u m n s \ sY6   *g�n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 C o l u m n s \ sY6 5     ^�6 9 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 C o l u m n s \ sY7 0     ^�7 4 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 C o l u m n s \ sY7 5   �N
N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 C o l u m n s \ ( �S�)   Y�V�N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 C o l u m n s \ �[a�g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 C o l u m n s \ 6 5 sk�N
N�N�S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 L i n k s \ & l t ; C o l u m n s \ T�  /   ~0a0TSn o & g t ; - & l t ; M e a s u r e s \ ~0a0TSn o & g t ; 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 ~0a0TSn o & g t ; - & l t ; M e a s u r e s \ ~0a0TSn o & g t ; \ C O L U M N 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 ~0a0TSn o & g t ; - & l t ; M e a s u r e s \ ~0a0TSn o & g t ; \ M E A S U R E 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 6 5 sk�N
N�N�S& g t ; - & l t ; M e a s u r e s \ 6 5 sk�N
N�N�S& g t ; 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 6 5 sk�N
N�N�S& g t ; - & l t ; M e a s u r e s \ 6 5 sk�N
N�N�S& g t ; \ C O L U M N 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 6 5 sk�N
N�N�S& g t ; - & l t ; M e a s u r e s \ 6 5 sk�N
N�N�S& g t ; \ M E A S U R E 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 �Nw��Oz����[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 �Nw��Oz����[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 M e a s u r e s \ �0�0�0�0  /   �W,gOO@b< / K e y > < / D i a g r a m O b j e c t K e y > < D i a g r a m O b j e c t K e y > < K e y > M e a s u r e s \ �0�0�0�0  /   �W,gOO@b\ T a g I n f o \ _< / K e y > < / D i a g r a m O b j e c t K e y > < D i a g r a m O b j e c t K e y > < K e y > M e a s u r e s \ �0�0�0�0  /   �W,gOO@b\ T a g I n f o \ $P< / K e y > < / D i a g r a m O b j e c t K e y > < D i a g r a m O b j e c t K e y > < K e y > C o l u m n s \ �W,gOO@b< / K e y > < / D i a g r a m O b j e c t K e y > < D i a g r a m O b j e c t K e y > < K e y > C o l u m n s \ ���Nw��^< / K e y > < / D i a g r a m O b j e c t K e y > < D i a g r a m O b j e c t K e y > < K e y > C o l u m n s \ \f[!h:S< / K e y > < / D i a g r a m O b j e c t K e y > < D i a g r a m O b j e c t K e y > < K e y > C o l u m n s \ -Nf[!h:S< / K e y > < / D i a g r a m O b j e c t K e y > < D i a g r a m O b j e c t K e y > < K e y > C o l u m n s \ ~0a0TSju�S< / K e y > < / D i a g r a m O b j e c t K e y > < D i a g r a m O b j e c t K e y > < K e y > C o l u m n s \ ~0a0TS< / K e y > < / D i a g r a m O b j e c t K e y > < D i a g r a m O b j e c t K e y > < K e y > C o l u m n s \ �0�0�0�0ju�S< / K e y > < / D i a g r a m O b j e c t K e y > < D i a g r a m O b j e c t K e y > < K e y > C o l u m n s \ �Npe�0�0�0�0(uI D < / K e y > < / D i a g r a m O b j e c t K e y > < D i a g r a m O b j e c t K e y > < K e y > L i n k s \ & l t ; C o l u m n s \ �0�0�0�0  /   �W,gOO@b& g t ; - & l t ; M e a s u r e s \ �W,gOO@b& g t ; < / K e y > < / D i a g r a m O b j e c t K e y > < D i a g r a m O b j e c t K e y > < K e y > L i n k s \ & l t ; C o l u m n s \ �0�0�0�0  /   �W,gOO@b& g t ; - & l t ; M e a s u r e s \ �W,gOO@b& g t ; \ C O L U M N < / K e y > < / D i a g r a m O b j e c t K e y > < D i a g r a m O b j e c t K e y > < K e y > L i n k s \ & l t ; C o l u m n s \ �0�0�0�0  /   �W,gOO@b& g t ; - & l t ; M e a s u r e s \ �W,gOO@b& g t ; \ M E A S U R E 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 M e a s u r e s \ �0�0�0�0  /   �W,gOO@b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 M e a s u r e s \ �0�0�0�0  /   �W,gOO@b\ T a g I n f o \ _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 M e a s u r e s \ �0�0�0�0  /   �W,gOO@b\ T a g I n f o \ $P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 C o l u m n s \ �W,gOO@b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 C o l u m n s \ ���Nw��^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 C o l u m n s \ \f[!h:S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 C o l u m n s \ -Nf[!h:S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 C o l u m n s \ ~0a0TSju�S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 C o l u m n s \ �0�0�0�0ju�S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 C o l u m n s \ �Npe�0�0�0�0(uI D 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 L i n k s \ & l t ; C o l u m n s \ �0�0�0�0  /   �W,gOO@b& g t ; - & l t ; M e a s u r e s \ �W,gOO@b& g t ; 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 L i n k s \ & l t ; C o l u m n s \ �0�0�0�0  /   �W,gOO@b& g t ; - & l t ; M e a s u r e s \ �W,gOO@b& g t ; \ C O L U M N 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 L i n k s \ & l t ; C o l u m n s \ �0�0�0�0  /   �W,gOO@b& g t ; - & l t ; M e a s u r e s \ �W,gOO@b& g t ; \ M E A S U R E 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 �Nw��Oz����[�perRT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 �Nw��Oz����[�perRT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 M e a s u r e s \ T�  /   6 5 sk�N
N�N�S< / K e y > < / D i a g r a m O b j e c t K e y > < D i a g r a m O b j e c t K e y > < K e y > M e a s u r e s \ T�  /   6 5 sk�N
N�N�S\ T a g I n f o \ _< / K e y > < / D i a g r a m O b j e c t K e y > < D i a g r a m O b j e c t K e y > < K e y > M e a s u r e s \ T�  /   6 5 sk�N
N�N�S\ T a g I n f o \ $P< / K e y > < / D i a g r a m O b j e c t K e y > < D i a g r a m O b j e c t K e y > < K e y > M e a s u r e s \ T�  /   ���[�perRT< / K e y > < / D i a g r a m O b j e c t K e y > < D i a g r a m O b j e c t K e y > < K e y > M e a s u r e s \ T�  /   ���[�perRT\ T a g I n f o \ _< / K e y > < / D i a g r a m O b j e c t K e y > < D i a g r a m O b j e c t K e y > < K e y > M e a s u r e s \ T�  /   ���[�perRT\ T a g I n f o \ $P< / K e y > < / D i a g r a m O b j e c t K e y > < D i a g r a m O b j e c t K e y > < K e y > C o l u m n s \ ~0a0TST< / K e y > < / D i a g r a m O b j e c t K e y > < D i a g r a m O b j e c t K e y > < K e y > C o l u m n s \ ~0a0TSn o < / K e y > < / D i a g r a m O b j e c t K e y > < D i a g r a m O b j e c t K e y > < K e y > C o l u m n s \ �[a�g< / K e y > < / D i a g r a m O b j e c t K e y > < D i a g r a m O b j e c t K e y > < K e y > C o l u m n s \ 6 5 sk�N
N�N�S< / K e y > < / D i a g r a m O b j e c t K e y > < D i a g r a m O b j e c t K e y > < K e y > C o l u m n s \ �Nw��Oz����[�pe< / K e y > < / D i a g r a m O b j e c t K e y > < D i a g r a m O b j e c t K e y > < K e y > C o l u m n s \ ���[�perRT< / K e y > < / D i a g r a m O b j e c t K e y > < D i a g r a m O b j e c t K e y > < K e y > L i n k s \ & l t ; C o l u m n s \ T�  /   6 5 sk�N
N�N�S& g t ; - & l t ; M e a s u r e s \ 6 5 sk�N
N�N�S& g t ; < / K e y > < / D i a g r a m O b j e c t K e y > < D i a g r a m O b j e c t K e y > < K e y > L i n k s \ & l t ; C o l u m n s \ T�  /   6 5 sk�N
N�N�S& g t ; - & l t ; M e a s u r e s \ 6 5 sk�N
N�N�S& g t ; \ C O L U M N < / K e y > < / D i a g r a m O b j e c t K e y > < D i a g r a m O b j e c t K e y > < K e y > L i n k s \ & l t ; C o l u m n s \ T�  /   6 5 sk�N
N�N�S& g t ; - & l t ; M e a s u r e s \ 6 5 sk�N
N�N�S& g t ; \ M E A S U R E < / K e y > < / D i a g r a m O b j e c t K e y > < D i a g r a m O b j e c t K e y > < K e y > L i n k s \ & l t ; C o l u m n s \ T�  /   ���[�perRT& g t ; - & l t ; M e a s u r e s \ ���[�perRT& g t ; < / K e y > < / D i a g r a m O b j e c t K e y > < D i a g r a m O b j e c t K e y > < K e y > L i n k s \ & l t ; C o l u m n s \ T�  /   ���[�perRT& g t ; - & l t ; M e a s u r e s \ ���[�perRT& g t ; \ C O L U M N < / K e y > < / D i a g r a m O b j e c t K e y > < D i a g r a m O b j e c t K e y > < K e y > L i n k s \ & l t ; C o l u m n s \ T�  /   ���[�perRT& g t ; - & l t ; M e a s u r e s \ ���[�perRT& g t ; \ M E A S U R E 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 M e a s u r e s \ T�  /   6 5 sk�N
N�N�S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 6 5 sk�N
N�N�S\ T a g I n f o \ _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 6 5 sk�N
N�N�S\ T a g I n f o \ $P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 ���[�perRT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 ���[�perRT\ T a g I n f o \ _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 ���[�perRT\ T a g I n f o \ $P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 C o l u m n s \ �[a�g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 C o l u m n s \ 6 5 sk�N
N�N�S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 C o l u m n s \ �Nw��Oz����[�pe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 C o l u m n s \ ���[�perRT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 L i n k s \ & l t ; C o l u m n s \ T�  /   6 5 sk�N
N�N�S& g t ; - & l t ; M e a s u r e s \ 6 5 sk�N
N�N�S& g t ; 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 6 5 sk�N
N�N�S& g t ; - & l t ; M e a s u r e s \ 6 5 sk�N
N�N�S& g t ; \ C O L U M N 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 6 5 sk�N
N�N�S& g t ; - & l t ; M e a s u r e s \ 6 5 sk�N
N�N�S& g t ; \ M E A S U R E 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 ���[�perRT& g t ; - & l t ; M e a s u r e s \ ���[�perRT& g t ; 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 ���[�perRT& g t ; - & l t ; M e a s u r e s \ ���[�perRT& g t ; \ C O L U M N 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 ���[�perRT& g t ; - & l t ; M e a s u r e s \ ���[�perRT& g t ; \ M E A S U R E 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 �R�]�_�0�0�0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 �R�]�_�0�0�0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 M e a s u r e s \ T�  /   f[}pe< / K e y > < / D i a g r a m O b j e c t K e y > < D i a g r a m O b j e c t K e y > < K e y > M e a s u r e s \ T�  /   f[}pe\ T a g I n f o \ _< / K e y > < / D i a g r a m O b j e c t K e y > < D i a g r a m O b j e c t K e y > < K e y > M e a s u r e s \ T�  /   f[}pe\ T a g I n f o \ $P< / K e y > < / D i a g r a m O b j e c t K e y > < D i a g r a m O b j e c t K e y > < K e y > M e a s u r e s \ T�  /   PQ�z�0u�_pe< / K e y > < / D i a g r a m O b j e c t K e y > < D i a g r a m O b j e c t K e y > < K e y > M e a s u r e s \ T�  /   PQ�z�0u�_pe\ T a g I n f o \ _< / K e y > < / D i a g r a m O b j e c t K e y > < D i a g r a m O b j e c t K e y > < K e y > M e a s u r e s \ T�  /   PQ�z�0u�_pe\ T a g I n f o \ $P< / K e y > < / D i a g r a m O b j e c t K e y > < D i a g r a m O b j e c t K e y > < K e y > C o l u m n s \ euT< / K e y > < / D i a g r a m O b j e c t K e y > < D i a g r a m O b j e c t K e y > < K e y > C o l u m n s \ f[t^< / K e y > < / D i a g r a m O b j e c t K e y > < D i a g r a m O b j e c t K e y > < K e y > C o l u m n s \ f[}pe< / K e y > < / D i a g r a m O b j e c t K e y > < D i a g r a m O b j e c t K e y > < K e y > C o l u m n s \ PQ�z�0u�_pe< / K e y > < / D i a g r a m O b j e c t K e y > < D i a g r a m O b j e c t K e y > < K e y > C o l u m n s \ f[!hT< / K e y > < / D i a g r a m O b j e c t K e y > < D i a g r a m O b j e c t K e y > < K e y > C o l u m n s \ f[!h:SR< / K e y > < / D i a g r a m O b j e c t K e y > < D i a g r a m O b j e c t K e y > < K e y > C o l u m n s \ ^\'`< / K e y > < / D i a g r a m O b j e c t K e y > < D i a g r a m O b j e c t K e y > < K e y > C o l u m n s \ ~0a0TSn o < / K e y > < / D i a g r a m O b j e c t K e y > < D i a g r a m O b j e c t K e y > < K e y > L i n k s \ & l t ; C o l u m n s \ T�  /   f[}pe& g t ; - & l t ; M e a s u r e s \ f[}pe& g t ; < / K e y > < / D i a g r a m O b j e c t K e y > < D i a g r a m O b j e c t K e y > < K e y > L i n k s \ & l t ; C o l u m n s \ T�  /   f[}pe& g t ; - & l t ; M e a s u r e s \ f[}pe& g t ; \ C O L U M N < / K e y > < / D i a g r a m O b j e c t K e y > < D i a g r a m O b j e c t K e y > < K e y > L i n k s \ & l t ; C o l u m n s \ T�  /   f[}pe& g t ; - & l t ; M e a s u r e s \ f[}pe& g t ; \ M E A S U R E < / K e y > < / D i a g r a m O b j e c t K e y > < D i a g r a m O b j e c t K e y > < K e y > L i n k s \ & l t ; C o l u m n s \ T�  /   PQ�z�0u�_pe& g t ; - & l t ; M e a s u r e s \ PQ�z�0u�_pe& g t ; < / K e y > < / D i a g r a m O b j e c t K e y > < D i a g r a m O b j e c t K e y > < K e y > L i n k s \ & l t ; C o l u m n s \ T�  /   PQ�z�0u�_pe& g t ; - & l t ; M e a s u r e s \ PQ�z�0u�_pe& g t ; \ C O L U M N < / K e y > < / D i a g r a m O b j e c t K e y > < D i a g r a m O b j e c t K e y > < K e y > L i n k s \ & l t ; C o l u m n s \ T�  /   PQ�z�0u�_pe& g t ; - & l t ; M e a s u r e s \ PQ�z�0u�_pe& g t ; \ M E A S U R E 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 M e a s u r e s \ T�  /   f[}pe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 f[}pe\ T a g I n f o \ _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 f[}pe\ T a g I n f o \ $P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 PQ�z�0u�_pe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 PQ�z�0u�_pe\ T a g I n f o \ _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 PQ�z�0u�_pe\ T a g I n f o \ $P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 C o l u m n s \ euT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 C o l u m n s \ f[t^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 C o l u m n s \ f[}pe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 C o l u m n s \ PQ�z�0u�_pe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 C o l u m n s \ f[!hT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 C o l u m n s \ f[!h:SR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 C o l u m n s \ ^\'`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 L i n k s \ & l t ; C o l u m n s \ T�  /   f[}pe& g t ; - & l t ; M e a s u r e s \ f[}pe& g t ; 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 f[}pe& g t ; - & l t ; M e a s u r e s \ f[}pe& g t ; \ C O L U M N 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 f[}pe& g t ; - & l t ; M e a s u r e s \ f[}pe& g t ; \ M E A S U R E 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 PQ�z�0u�_pe& g t ; - & l t ; M e a s u r e s \ PQ�z�0u�_pe& g t ; 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 PQ�z�0u�_pe& g t ; - & l t ; M e a s u r e s \ PQ�z�0u�_pe& g t ; \ C O L U M N 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 PQ�z�0u�_pe& g t ; - & l t ; M e a s u r e s \ PQ�z�0u�_pe& g t ; \ M E A S U R E 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 ~0a0TS�0�0�0�0�0�0�0�0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 ~0a0TS�0�0�0�0�0�0�0�0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 M e a s u r e s \ �0�0�0�0  /   TMR< / K e y > < / D i a g r a m O b j e c t K e y > < D i a g r a m O b j e c t K e y > < K e y > M e a s u r e s \ �0�0�0�0  /   TMR\ T a g I n f o \ _< / K e y > < / D i a g r a m O b j e c t K e y > < D i a g r a m O b j e c t K e y > < K e y > M e a s u r e s \ �0�0�0�0  /   TMR\ T a g I n f o \ $P< / K e y > < / D i a g r a m O b j e c t K e y > < D i a g r a m O b j e c t K e y > < K e y > C o l u m n s \ ju�S< / K e y > < / D i a g r a m O b j e c t K e y > < D i a g r a m O b j e c t K e y > < K e y > C o l u m n s \ TMR< / K e y > < / D i a g r a m O b j e c t K e y > < D i a g r a m O b j e c t K e y > < K e y > C o l u m n s \ a�y�0eu�y< / K e y > < / D i a g r a m O b j e c t K e y > < D i a g r a m O b j e c t K e y > < K e y > C o l u m n s \ h�:y(u< / K e y > < / D i a g r a m O b j e c t K e y > < D i a g r a m O b j e c t K e y > < K e y > C o l u m n s \ �0�0�0�0ju�S< / K e y > < / D i a g r a m O b j e c t K e y > < D i a g r a m O b j e c t K e y > < K e y > L i n k s \ & l t ; C o l u m n s \ �0�0�0�0  /   TMR& g t ; - & l t ; M e a s u r e s \ TMR& g t ; < / K e y > < / D i a g r a m O b j e c t K e y > < D i a g r a m O b j e c t K e y > < K e y > L i n k s \ & l t ; C o l u m n s \ �0�0�0�0  /   TMR& g t ; - & l t ; M e a s u r e s \ TMR& g t ; \ C O L U M N < / K e y > < / D i a g r a m O b j e c t K e y > < D i a g r a m O b j e c t K e y > < K e y > L i n k s \ & l t ; C o l u m n s \ �0�0�0�0  /   TMR& g t ; - & l t ; M e a s u r e s \ TMR& g t ; \ M E A S U R E 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 M e a s u r e s \ �0�0�0�0  /   TMR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 M e a s u r e s \ �0�0�0�0  /   TMR\ T a g I n f o \ _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 M e a s u r e s \ �0�0�0�0  /   TMR\ T a g I n f o \ $P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 C o l u m n s \ ju�S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TMR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 C o l u m n s \ a�y�0eu�y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 C o l u m n s \ h�:y(u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 C o l u m n s \ �0�0�0�0ju�S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 L i n k s \ & l t ; C o l u m n s \ �0�0�0�0  /   TMR& g t ; - & l t ; M e a s u r e s \ TMR& g t ; 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 L i n k s \ & l t ; C o l u m n s \ �0�0�0�0  /   TMR& g t ; - & l t ; M e a s u r e s \ TMR& g t ; \ C O L U M N 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 L i n k s \ & l t ; C o l u m n s \ �0�0�0�0  /   TMR& g t ; - & l t ; M e a s u r e s \ TMR& g t ; \ M E A S U R E 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 f[!h%Rf[}pePQ�zu�_pe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 f[!h%Rf[}pePQ�zu�_pe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 C o l u m n s \ euT< / K e y > < / D i a g r a m O b j e c t K e y > < D i a g r a m O b j e c t K e y > < K e y > C o l u m n s \ f[}pe< / K e y > < / D i a g r a m O b j e c t K e y > < D i a g r a m O b j e c t K e y > < K e y > C o l u m n s \ PQ�z�0u�_pe< / K e y > < / D i a g r a m O b j e c t K e y > < D i a g r a m O b j e c t K e y > < K e y > C o l u m n s \ f[!h:SR< / K e y > < / D i a g r a m O b j e c t K e y > < D i a g r a m O b j e c t K e y > < K e y > C o l u m n s \ ~0a0TSn o 1 < / K e y > < / D i a g r a m O b j e c t K e y > < D i a g r a m O b j e c t K e y > < K e y > C o l u m n s \ ~0a0TSn o 2 < / K e y > < / D i a g r a m O b j e c t K e y > < D i a g r a m O b j e c t K e y > < K e y > C o l u m n s \ ~0a0TSn o 3 < / K e y > < / D i a g r a m O b j e c t K e y > < D i a g r a m O b j e c t K e y > < K e y > C o l u m n s \  g'Y$P_ PQ�zu�_pe�f[!h:SRT0h0	�< / K e y > < / D i a g r a m O b j e c t K e y > < D i a g r a m O b j e c t K e y > < K e y > C o l u m n s \  g\$P_ PQ�zu�_pe�f[!h:SRT0h0	�< / K e y > < / D i a g r a m O b j e c t K e y > < D i a g r a m O b j e c t K e y > < K e y > C o l u m n s \ s^GW$P_ PQ�zu�_pe�f[!h:SRT0h0	�< / K e y > < / D i a g r a m O b j e c t K e y > < D i a g r a m O b j e c t K e y > < K e y > C o l u m n s \ -N.Y$P_ PQ�zu�_pe�f[!h:SRT0h0	�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 C o l u m n s \ euT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 C o l u m n s \ f[}pe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 C o l u m n s \ PQ�z�0u�_pe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 C o l u m n s \ f[!h:SR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 C o l u m n s \ ~0a0TSn o 1 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 C o l u m n s \ ~0a0TSn o 2 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 C o l u m n s \ ~0a0TSn o 3 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 C o l u m n s \  g'Y$P_ PQ�zu�_pe�f[!h:SRT0h0	�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 C o l u m n s \  g\$P_ PQ�zu�_pe�f[!h:SRT0h0	�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 C o l u m n s \ s^GW$P_ PQ�zu�_pe�f[!h:SRT0h0	�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 C o l u m n s \ -N.Y$P_ PQ�zu�_pe�f[!h:SRT0h0	�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 ~0a0TS%R�N�SN/^pe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 ~0a0TS%R�N�SN/^pe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 M e a s u r e s \ T�  /   $P< / K e y > < / D i a g r a m O b j e c t K e y > < D i a g r a m O b j e c t K e y > < K e y > M e a s u r e s \ T�  /   $P\ T a g I n f o \ _< / K e y > < / D i a g r a m O b j e c t K e y > < D i a g r a m O b j e c t K e y > < K e y > M e a s u r e s \ T�  /   $P\ T a g I n f o \ $P< / K e y > < / D i a g r a m O b j e c t K e y > < D i a g r a m O b j e c t K e y > < K e y > M e a s u r e s \ s^GW  /   $P< / K e y > < / D i a g r a m O b j e c t K e y > < D i a g r a m O b j e c t K e y > < K e y > M e a s u r e s \ s^GW  /   $P\ T a g I n f o \ _< / K e y > < / D i a g r a m O b j e c t K e y > < D i a g r a m O b j e c t K e y > < K e y > M e a s u r e s \ s^GW  /   $P\ T a g I n f o \ $P< / K e y > < / D i a g r a m O b j e c t K e y > < D i a g r a m O b j e c t K e y > < K e y > C o l u m n s \ ~0a0TST< / K e y > < / D i a g r a m O b j e c t K e y > < D i a g r a m O b j e c t K e y > < K e y > C o l u m n s \ ~0a0TSn o < / K e y > < / D i a g r a m O b j e c t K e y > < D i a g r a m O b j e c t K e y > < K e y > C o l u m n s \ �[a�g< / K e y > < / D i a g r a m O b j e c t K e y > < D i a g r a m O b j e c t K e y > < K e y > C o l u m n s \ ^\'`< / K e y > < / D i a g r a m O b j e c t K e y > < D i a g r a m O b j e c t K e y > < K e y > C o l u m n s \ $P< / K e y > < / D i a g r a m O b j e c t K e y > < D i a g r a m O b j e c t K e y > < K e y > L i n k s \ & l t ; C o l u m n s \ T�  /   $P& g t ; - & l t ; M e a s u r e s \ $P& g t ; < / K e y > < / D i a g r a m O b j e c t K e y > < D i a g r a m O b j e c t K e y > < K e y > L i n k s \ & l t ; C o l u m n s \ T�  /   $P& g t ; - & l t ; M e a s u r e s \ $P& g t ; \ C O L U M N < / K e y > < / D i a g r a m O b j e c t K e y > < D i a g r a m O b j e c t K e y > < K e y > L i n k s \ & l t ; C o l u m n s \ T�  /   $P& g t ; - & l t ; M e a s u r e s \ $P& g t ; \ M E A S U R E < / K e y > < / D i a g r a m O b j e c t K e y > < D i a g r a m O b j e c t K e y > < K e y > L i n k s \ & l t ; C o l u m n s \ s^GW  /   $P& g t ; - & l t ; M e a s u r e s \ $P& g t ; < / K e y > < / D i a g r a m O b j e c t K e y > < D i a g r a m O b j e c t K e y > < K e y > L i n k s \ & l t ; C o l u m n s \ s^GW  /   $P& g t ; - & l t ; M e a s u r e s \ $P& g t ; \ C O L U M N < / K e y > < / D i a g r a m O b j e c t K e y > < D i a g r a m O b j e c t K e y > < K e y > L i n k s \ & l t ; C o l u m n s \ s^GW  /   $P& g t ; - & l t ; M e a s u r e s \ $P& g t ; \ M E A S U R E 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 M e a s u r e s \ T�  /   $P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 $P\ T a g I n f o \ _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 $P\ T a g I n f o \ $P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 M e a s u r e s \ s^GW  /   $P< / K e y > < / a : K e y > < a : V a l u e   i : t y p e = " M e a s u r e G r i d N o d e V i e w S t a t e " > < C o l u m n > 4 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 M e a s u r e s \ s^GW  /   $P\ T a g I n f o \ _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 M e a s u r e s \ s^GW  /   $P\ T a g I n f o \ $P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 C o l u m n s \ �[a�g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 C o l u m n s \ ^\'`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 C o l u m n s \ $P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 L i n k s \ & l t ; C o l u m n s \ T�  /   $P& g t ; - & l t ; M e a s u r e s \ $P& g t ; 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 $P& g t ; - & l t ; M e a s u r e s \ $P& g t ; \ C O L U M N 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 $P& g t ; - & l t ; M e a s u r e s \ $P& g t ; \ M E A S U R E 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 L i n k s \ & l t ; C o l u m n s \ s^GW  /   $P& g t ; - & l t ; M e a s u r e s \ $P& g t ; 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 L i n k s \ & l t ; C o l u m n s \ s^GW  /   $P& g t ; - & l t ; M e a s u r e s \ $P& g t ; \ C O L U M N 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 L i n k s \ & l t ; C o l u m n s \ s^GW  /   $P& g t ; - & l t ; M e a s u r e s \ $P& g t ; \ M E A S U R E 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 �c��0�0�0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 �c��0�0�0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 M e a s u r e s \ T�  /   �Npe  2 < / K e y > < / D i a g r a m O b j e c t K e y > < D i a g r a m O b j e c t K e y > < K e y > M e a s u r e s \ T�  /   �Npe  2 \ T a g I n f o \ _< / K e y > < / D i a g r a m O b j e c t K e y > < D i a g r a m O b j e c t K e y > < K e y > M e a s u r e s \ T�  /   �Npe  2 \ T a g I n f o \ $P< / K e y > < / D i a g r a m O b j e c t K e y > < D i a g r a m O b j e c t K e y > < K e y > C o l u m n s \ t^< / K e y > < / D i a g r a m O b j e c t K e y > < D i a g r a m O b j e c t K e y > < K e y > C o l u m n s \ ~0a0TSC D < / K e y > < / D i a g r a m O b j e c t K e y > < D i a g r a m O b j e c t K e y > < K e y > C o l u m n s \ t^b�:SRC D < / K e y > < / D i a g r a m O b j e c t K e y > < D i a g r a m O b j e c t K e y > < K e y > C o l u m n s \ t^b�:SR< / K e y > < / D i a g r a m O b j e c t K e y > < D i a g r a m O b j e c t K e y > < K e y > C o l u m n s \ �Npe< / K e y > < / D i a g r a m O b j e c t K e y > < D i a g r a m O b j e c t K e y > < K e y > C o l u m n s \ �c�b i t < / K e y > < / D i a g r a m O b j e c t K e y > < D i a g r a m O b j e c t K e y > < K e y > C o l u m n s \ ~0a0TST< / K e y > < / D i a g r a m O b j e c t K e y > < D i a g r a m O b j e c t K e y > < K e y > L i n k s \ & l t ; C o l u m n s \ T�  /   �Npe  2 & g t ; - & l t ; M e a s u r e s \ �Npe& g t ; < / K e y > < / D i a g r a m O b j e c t K e y > < D i a g r a m O b j e c t K e y > < K e y > L i n k s \ & l t ; C o l u m n s \ T�  /   �Npe  2 & g t ; - & l t ; M e a s u r e s \ �Npe& g t ; \ C O L U M N < / K e y > < / D i a g r a m O b j e c t K e y > < D i a g r a m O b j e c t K e y > < K e y > L i n k s \ & l t ; C o l u m n s \ T�  /   �Npe  2 & g t ; - & l t ; M e a s u r e s \ �Npe& g t ; \ M E A S U R E 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 M e a s u r e s \ T�  /   �Npe  2 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 �Npe  2 \ T a g I n f o \ _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 �Npe  2 \ T a g I n f o \ $P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 C o l u m n s \ t^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 C o l u m n s \ ~0a0TSC D 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 C o l u m n s \ t^b�:SRC D 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 C o l u m n s \ t^b�:SR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 C o l u m n s \ �Npe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 C o l u m n s \ �c�b i t 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 L i n k s \ & l t ; C o l u m n s \ T�  /   �Npe  2 & g t ; - & l t ; M e a s u r e s \ �Npe& g t ; 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 �Npe  2 & g t ; - & l t ; M e a s u r e s \ �Npe& g t ; \ C O L U M N 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 �Npe  2 & g t ; - & l t ; M e a s u r e s \ �Npe& g t ; \ M E A S U R E 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 T a g s \ T a b l e s \ & l t ; T a b l e s \ ~0a0TS_ �0�0�0�0�0�0�0& g t ; < / K e y > < / D i a g r a m O b j e c t K e y > < D i a g r a m O b j e c t K e y > < K e y > D y n a m i c   T a g s \ T a b l e s \ & l t ; T a b l e s \ �N�SN/^pe�0�O���0�Nw��0ꁻlO�ReQN/^pe& g t ; < / K e y > < / D i a g r a m O b j e c t K e y > < D i a g r a m O b j e c t K e y > < K e y > D y n a m i c   T a g s \ T a b l e s \ & l t ; T a b l e s \ f[!h%Rf[}PQ�zu�_pe& g t ; < / K e y > < / D i a g r a m O b j e c t K e y > < D i a g r a m O b j e c t K e y > < K e y > D y n a m i c   T a g s \ T a b l e s \ & l t ; T a b l e s \ f[t^%Rf[}PQ�zu�_pe& g t ; < / K e y > < / D i a g r a m O b j e c t K e y > < D i a g r a m O b j e c t K e y > < K e y > D y n a m i c   T a g s \ T a b l e s \ & l t ; T a b l e s \ ꁻlOT�yN/^pe& g t ; < / K e y > < / D i a g r a m O b j e c t K e y > < D i a g r a m O b j e c t K e y > < K e y > D y n a m i c   T a g s \ T a b l e s \ & l t ; T a b l e s \ �c��0�0�0& g t ; < / K e y > < / D i a g r a m O b j e c t K e y > < D i a g r a m O b j e c t K e y > < K e y > T a b l e s \ ~0a0TS_ �0�0�0�0�0�0�0< / K e y > < / D i a g r a m O b j e c t K e y > < D i a g r a m O b j e c t K e y > < K e y > T a b l e s \ ~0a0TS_ �0�0�0�0�0�0�0\ C o l u m n s \ ju�S< / K e y > < / D i a g r a m O b j e c t K e y > < D i a g r a m O b j e c t K e y > < K e y > T a b l e s \ ~0a0TS_ �0�0�0�0�0�0�0\ C o l u m n s \ TMR< / K e y > < / D i a g r a m O b j e c t K e y > < D i a g r a m O b j e c t K e y > < K e y > T a b l e s \ ~0a0TS_ �0�0�0�0�0�0�0\ C o l u m n s \ a�y�0eu�y< / K e y > < / D i a g r a m O b j e c t K e y > < D i a g r a m O b j e c t K e y > < K e y > T a b l e s \ ~0a0TS_ �0�0�0�0�0�0�0\ C o l u m n s \ h�:y(u< / K e y > < / D i a g r a m O b j e c t K e y > < D i a g r a m O b j e c t K e y > < K e y > T a b l e s \ ~0a0TS_ �0�0�0�0�0�0�0\ C o l u m n s \ �0�0�0�0ju�S< / K e y > < / D i a g r a m O b j e c t K e y > < D i a g r a m O b j e c t K e y > < K e y > T a b l e s \ ~0a0TS_ �0�0�0�0�0�0�0\ C o l u m n s \ �ib:uN�v< / K e y > < / D i a g r a m O b j e c t K e y > < D i a g r a m O b j e c t K e y > < K e y > T a b l e s \ ~0a0TS_ �0�0�0�0�0�0�0\ M e a s u r e s \ �0�0�0�0  /   TMR< / K e y > < / D i a g r a m O b j e c t K e y > < D i a g r a m O b j e c t K e y > < K e y > T a b l e s \ ~0a0TS_ �0�0�0�0�0�0�0\ �0�0�0�0  /   TMR\ A d d i t i o n a l   I n f o \ �fٞ�vj0�0�0�0�0< / K e y > < / D i a g r a m O b j e c t K e y > < D i a g r a m O b j e c t K e y > < K e y > T a b l e s \ �N�SN/^pe�0�O���0�Nw��0ꁻlO�ReQN/^pe< / K e y > < / D i a g r a m O b j e c t K e y > < D i a g r a m O b j e c t K e y > < K e y > T a b l e s \ �N�SN/^pe�0�O���0�Nw��0ꁻlO�ReQN/^pe\ C o l u m n s \ ~0a0TSn o < / K e y > < / D i a g r a m O b j e c t K e y > < D i a g r a m O b j e c t K e y > < K e y > T a b l e s \ �N�SN/^pe�0�O���0�Nw��0ꁻlO�ReQN/^pe\ C o l u m n s \ N/^pe< / K e y > < / D i a g r a m O b j e c t K e y > < D i a g r a m O b j e c t K e y > < K e y > T a b l e s \ �N�SN/^pe�0�O���0�Nw��0ꁻlO�ReQN/^pe\ C o l u m n s \ �N�S< / K e y > < / D i a g r a m O b j e c t K e y > < D i a g r a m O b j e c t K e y > < K e y > T a b l e s \ �N�SN/^pe�0�O���0�Nw��0ꁻlO�ReQN/^pe\ C o l u m n s \ 6 sk*g�nT�< / K e y > < / D i a g r a m O b j e c t K e y > < D i a g r a m O b j e c t K e y > < K e y > T a b l e s \ �N�SN/^pe�0�O���0�Nw��0ꁻlO�ReQN/^pe\ C o l u m n s \ �t^�N�ST��6 5 sk�N
N	�< / K e y > < / D i a g r a m O b j e c t K e y > < D i a g r a m O b j e c t K e y > < K e y > T a b l e s \ �N�SN/^pe�0�O���0�Nw��0ꁻlO�ReQN/^pe\ C o l u m n s \ ؚb�S�s< / K e y > < / D i a g r a m O b j e c t K e y > < D i a g r a m O b j e c t K e y > < K e y > T a b l e s \ �N�SN/^pe�0�O���0�Nw��0ꁻlO�ReQN/^pe\ C o l u m n s \ ��/e�c����[�pe< / K e y > < / D i a g r a m O b j e c t K e y > < D i a g r a m O b j e c t K e y > < K e y > T a b l e s \ �N�SN/^pe�0�O���0�Nw��0ꁻlO�ReQN/^pe\ C o l u m n s \ ��/e�c����[�pe< / K e y > < / D i a g r a m O b j e c t K e y > < D i a g r a m O b j e c t K e y > < K e y > T a b l e s \ �N�SN/^pe�0�O���0�Nw��0ꁻlO�ReQN/^pe\ C o l u m n s \ ���Nw�����[�pe< / K e y > < / D i a g r a m O b j e c t K e y > < D i a g r a m O b j e c t K e y > < K e y > T a b l e s \ �N�SN/^pe�0�O���0�Nw��0ꁻlO�ReQN/^pe\ C o l u m n s \ ���Nw�����[�pe< / K e y > < / D i a g r a m O b j e c t K e y > < D i a g r a m O b j e c t K e y > < K e y > T a b l e s \ �N�SN/^pe�0�O���0�Nw��0ꁻlO�ReQN/^pe\ C o l u m n s \ ���Nw�����[�pe< / K e y > < / D i a g r a m O b j e c t K e y > < D i a g r a m O b j e c t K e y > < K e y > T a b l e s \ �N�SN/^pe�0�O���0�Nw��0ꁻlO�ReQN/^pe\ C o l u m n s \ ���Nw�����[�pe< / K e y > < / D i a g r a m O b j e c t K e y > < D i a g r a m O b j e c t K e y > < K e y > T a b l e s \ �N�SN/^pe�0�O���0�Nw��0ꁻlO�ReQN/^pe\ C o l u m n s \ ���Nw�����[�pe< / K e y > < / D i a g r a m O b j e c t K e y > < D i a g r a m O b j e c t K e y > < K e y > T a b l e s \ �N�SN/^pe�0�O���0�Nw��0ꁻlO�ReQN/^pe\ C o l u m n s \ ��/e�c����[�s< / K e y > < / D i a g r a m O b j e c t K e y > < D i a g r a m O b j e c t K e y > < K e y > T a b l e s \ �N�SN/^pe�0�O���0�Nw��0ꁻlO�ReQN/^pe\ C o l u m n s \ ��/e�c����[�s< / K e y > < / D i a g r a m O b j e c t K e y > < D i a g r a m O b j e c t K e y > < K e y > T a b l e s \ �N�SN/^pe�0�O���0�Nw��0ꁻlO�ReQN/^pe\ C o l u m n s \ ���Nw�����[�s< / K e y > < / D i a g r a m O b j e c t K e y > < D i a g r a m O b j e c t K e y > < K e y > T a b l e s \ �N�SN/^pe�0�O���0�Nw��0ꁻlO�ReQN/^pe\ C o l u m n s \ ���Nw�����[�s< / K e y > < / D i a g r a m O b j e c t K e y > < D i a g r a m O b j e c t K e y > < K e y > T a b l e s \ �N�SN/^pe�0�O���0�Nw��0ꁻlO�ReQN/^pe\ C o l u m n s \ ���Nw�����[�s< / K e y > < / D i a g r a m O b j e c t K e y > < D i a g r a m O b j e c t K e y > < K e y > T a b l e s \ �N�SN/^pe�0�O���0�Nw��0ꁻlO�ReQN/^pe\ C o l u m n s \ ���Nw�����[�s< / K e y > < / D i a g r a m O b j e c t K e y > < D i a g r a m O b j e c t K e y > < K e y > T a b l e s \ �N�SN/^pe�0�O���0�Nw��0ꁻlO�ReQN/^pe\ C o l u m n s \ ���Nw�����[�s< / K e y > < / D i a g r a m O b j e c t K e y > < D i a g r a m O b j e c t K e y > < K e y > T a b l e s \ �N�SN/^pe�0�O���0�Nw��0ꁻlO�ReQN/^pe\ C o l u m n s \ �O���e-�eQ@b-N_ 0 sk< / K e y > < / D i a g r a m O b j e c t K e y > < D i a g r a m O b j e c t K e y > < K e y > T a b l e s \ �N�SN/^pe�0�O���0�Nw��0ꁻlO�ReQN/^pe\ C o l u m n s \ �O���e-�eQ@b-N_ 1 sk< / K e y > < / D i a g r a m O b j e c t K e y > < D i a g r a m O b j e c t K e y > < K e y > T a b l e s \ �N�SN/^pe�0�O���0�Nw��0ꁻlO�ReQN/^pe\ C o l u m n s \ �O���e-�eQ@b-N_ 2 sk< / K e y > < / D i a g r a m O b j e c t K e y > < D i a g r a m O b j e c t K e y > < K e y > T a b l e s \ �N�SN/^pe�0�O���0�Nw��0ꁻlO�ReQN/^pe\ C o l u m n s \ �O���e-�eQ@b-N_ 3 sk< / K e y > < / D i a g r a m O b j e c t K e y > < D i a g r a m O b j e c t K e y > < K e y > T a b l e s \ �N�SN/^pe�0�O���0�Nw��0ꁻlO�ReQN/^pe\ C o l u m n s \ �O���e-�eQ@b-N_ 4 sk< / K e y > < / D i a g r a m O b j e c t K e y > < D i a g r a m O b j e c t K e y > < K e y > T a b l e s \ �N�SN/^pe�0�O���0�Nw��0ꁻlO�ReQN/^pe\ C o l u m n s \ �O���e-�eQ@b-N_ 5 sk< / K e y > < / D i a g r a m O b j e c t K e y > < D i a g r a m O b j e c t K e y > < K e y > T a b l e s \ �N�SN/^pe�0�O���0�Nw��0ꁻlO�ReQN/^pe\ C o l u m n s \ �O���e-�eQ@b�_a0_ 0  g< / K e y > < / D i a g r a m O b j e c t K e y > < D i a g r a m O b j e c t K e y > < K e y > T a b l e s \ �N�SN/^pe�0�O���0�Nw��0ꁻlO�ReQN/^pe\ C o l u m n s \ �O���e-�eQ@b�_a0_ 1 sk< / K e y > < / D i a g r a m O b j e c t K e y > < D i a g r a m O b j e c t K e y > < K e y > T a b l e s \ �N�SN/^pe�0�O���0�Nw��0ꁻlO�ReQN/^pe\ C o l u m n s \ �O���e-�eQ@b�_a0_ 2 sk< / K e y > < / D i a g r a m O b j e c t K e y > < D i a g r a m O b j e c t K e y > < K e y > T a b l e s \ �N�SN/^pe�0�O���0�Nw��0ꁻlO�ReQN/^pe\ C o l u m n s \ �O���e-�eQ@b�_a0_ 3 sk< / K e y > < / D i a g r a m O b j e c t K e y > < D i a g r a m O b j e c t K e y > < K e y > T a b l e s \ �N�SN/^pe�0�O���0�Nw��0ꁻlO�ReQN/^pe\ C o l u m n s \ �O���e-�eQ@b�_a0_ 4 sk< / K e y > < / D i a g r a m O b j e c t K e y > < D i a g r a m O b j e c t K e y > < K e y > T a b l e s \ �N�SN/^pe�0�O���0�Nw��0ꁻlO�ReQN/^pe\ C o l u m n s \ �O���e-�eQ@b�_a0_ 5 sk< / K e y > < / D i a g r a m O b j e c t K e y > < D i a g r a m O b j e c t K e y > < K e y > T a b l e s \ �N�SN/^pe�0�O���0�Nw��0ꁻlO�ReQN/^pe\ C o l u m n s \ ꁻlO�ReQN/^pe< / K e y > < / D i a g r a m O b j e c t K e y > < D i a g r a m O b j e c t K e y > < K e y > T a b l e s \ �N�SN/^pe�0�O���0�Nw��0ꁻlO�ReQN/^pe\ M e a s u r e s \ ꁻlO�ReQ�s< / K e y > < / D i a g r a m O b j e c t K e y > < D i a g r a m O b j e c t K e y > < K e y > T a b l e s \ �N�SN/^pe�0�O���0�Nw��0ꁻlO�ReQN/^pe\ M e a s u r e s \ �Nw����[�s< / K e y > < / D i a g r a m O b j e c t K e y > < D i a g r a m O b j e c t K e y > < K e y > T a b l e s \ �N�SN/^pe�0�O���0�Nw��0ꁻlO�ReQN/^pe\ T�  /   7ut^\�N�S  ( 0 ^�1 4 sk) \ A d d i t i o n a l   I n f o \ �fٞ�vj0�0�0�0�0< / K e y > < / D i a g r a m O b j e c t K e y > < D i a g r a m O b j e c t K e y > < K e y > T a b l e s \ �N�SN/^pe�0�O���0�Nw��0ꁻlO�ReQN/^pe\ T�  /   7uu#ut^b�  �N�S  ( 1 5 ^�6 4 sk) \ A d d i t i o n a l   I n f o \ �fٞ�vj0�0�0�0�0< / K e y > < / D i a g r a m O b j e c t K e y > < D i a g r a m O b j e c t K e y > < K e y > T a b l e s \ �N�SN/^pe�0�O���0�Nw��0ꁻlO�ReQN/^pe\ T�  /   7u�t^�N�S  ( 6 5 sk�N
N) \ A d d i t i o n a l   I n f o \ �fٞ�vj0�0�0�0�0< / K e y > < / D i a g r a m O b j e c t K e y > < D i a g r a m O b j e c t K e y > < K e y > T a b l e s \ �N�SN/^pe�0�O���0�Nw��0ꁻlO�ReQN/^pe\ T�  /   sYt^\�N�S  ( 0 ^�1 4 sk) \ A d d i t i o n a l   I n f o \ �fٞ�vj0�0�0�0�0< / K e y > < / D i a g r a m O b j e c t K e y > < D i a g r a m O b j e c t K e y > < K e y > T a b l e s \ �N�SN/^pe�0�O���0�Nw��0ꁻlO�ReQN/^pe\ T�  /   sYu#ut^b�  �N�S  ( 1 5 ^�6 4 sk) \ A d d i t i o n a l   I n f o \ �fٞ�vj0�0�0�0�0< / K e y > < / D i a g r a m O b j e c t K e y > < D i a g r a m O b j e c t K e y > < K e y > T a b l e s \ �N�SN/^pe�0�O���0�Nw��0ꁻlO�ReQN/^pe\ T�  /   sY�t^�N�S  ( 6 5 sk�N
N) \ A d d i t i o n a l   I n f o \ �fٞ�vj0�0�0�0�0< / K e y > < / D i a g r a m O b j e c t K e y > < D i a g r a m O b j e c t K e y > < K e y > T a b l e s \ �N�SN/^pe�0�O���0�Nw��0ꁻlO�ReQN/^pe\ T�  /   7u6 5     ^�6 9 \ A d d i t i o n a l   I n f o \ �fٞ�vj0�0�0�0�0< / K e y > < / D i a g r a m O b j e c t K e y > < D i a g r a m O b j e c t K e y > < K e y > T a b l e s \ �N�SN/^pe�0�O���0�Nw��0ꁻlO�ReQN/^pe\ T�  /   7u6   *g�n\ A d d i t i o n a l   I n f o \ �fٞ�vj0�0�0�0�0< / K e y > < / D i a g r a m O b j e c t K e y > < D i a g r a m O b j e c t K e y > < K e y > T a b l e s \ �N�SN/^pe�0�O���0�Nw��0ꁻlO�ReQN/^pe\ T�  /   7u7 0     ^�7 4 \ A d d i t i o n a l   I n f o \ �fٞ�vj0�0�0�0�0< / K e y > < / D i a g r a m O b j e c t K e y > < D i a g r a m O b j e c t K e y > < K e y > T a b l e s \ �N�SN/^pe�0�O���0�Nw��0ꁻlO�ReQN/^pe\ T�  /   7u7 5   �N
N\ A d d i t i o n a l   I n f o \ �fٞ�vj0�0�0�0�0< / K e y > < / D i a g r a m O b j e c t K e y > < D i a g r a m O b j e c t K e y > < K e y > T a b l e s \ �N�SN/^pe�0�O���0�Nw��0ꁻlO�ReQN/^pe\ T�  /   sY6   *g�n\ A d d i t i o n a l   I n f o \ �fٞ�vj0�0�0�0�0< / K e y > < / D i a g r a m O b j e c t K e y > < D i a g r a m O b j e c t K e y > < K e y > T a b l e s \ �N�SN/^pe�0�O���0�Nw��0ꁻlO�ReQN/^pe\ T�  /   sY6 5     ^�6 9 \ A d d i t i o n a l   I n f o \ �fٞ�vj0�0�0�0�0< / K e y > < / D i a g r a m O b j e c t K e y > < D i a g r a m O b j e c t K e y > < K e y > T a b l e s \ �N�SN/^pe�0�O���0�Nw��0ꁻlO�ReQN/^pe\ T�  /   sY7 0     ^�7 4 \ A d d i t i o n a l   I n f o \ �fٞ�vj0�0�0�0�0< / K e y > < / D i a g r a m O b j e c t K e y > < D i a g r a m O b j e c t K e y > < K e y > T a b l e s \ �N�SN/^pe�0�O���0�Nw��0ꁻlO�ReQN/^pe\ T�  /   sY7 5   �N
N\ A d d i t i o n a l   I n f o \ �fٞ�vj0�0�0�0�0< / K e y > < / D i a g r a m O b j e c t K e y > < D i a g r a m O b j e c t K e y > < K e y > T a b l e s \ �N�SN/^pe�0�O���0�Nw��0ꁻlO�ReQN/^pe\ T�  /   6 5 sk�N
N   N�NN/^\ A d d i t i o n a l   I n f o \ �fٞ�vj0�0�0�0�0< / K e y > < / D i a g r a m O b j e c t K e y > < D i a g r a m O b j e c t K e y > < K e y > T a b l e s \ �N�SN/^pe�0�O���0�Nw��0ꁻlO�ReQN/^pe\ T�  /   6 5 sk�N
N  +YfZN/^\ A d d i t i o n a l   I n f o \ �fٞ�vj0�0�0�0�0< / K e y > < / D i a g r a m O b j e c t K e y > < D i a g r a m O b j e c t K e y > < K e y > T a b l e s \ �N�SN/^pe�0�O���0�Nw��0ꁻlO�ReQN/^pe\ T�  /   ( �S�)   Y�V�N\ A d d i t i o n a l   I n f o \ �fٞ�vj0�0�0�0�0< / K e y > < / D i a g r a m O b j e c t K e y > < D i a g r a m O b j e c t K e y > < K e y > T a b l e s \ �N�SN/^pe�0�O���0�Nw��0ꁻlO�ReQN/^pe\ M e a s u r e s \ T�  /   N/^pe< / K e y > < / D i a g r a m O b j e c t K e y > < D i a g r a m O b j e c t K e y > < K e y > T a b l e s \ �N�SN/^pe�0�O���0�Nw��0ꁻlO�ReQN/^pe\ T�  /   N/^pe\ A d d i t i o n a l   I n f o \ �fٞ�vj0�0�0�0�0< / K e y > < / D i a g r a m O b j e c t K e y > < D i a g r a m O b j e c t K e y > < K e y > T a b l e s \ �N�SN/^pe�0�O���0�Nw��0ꁻlO�ReQN/^pe\ M e a s u r e s \ T�  /   �N�S< / K e y > < / D i a g r a m O b j e c t K e y > < D i a g r a m O b j e c t K e y > < K e y > T a b l e s \ �N�SN/^pe�0�O���0�Nw��0ꁻlO�ReQN/^pe\ T�  /   �N�S\ A d d i t i o n a l   I n f o \ �fٞ�vj0�0�0�0�0< / K e y > < / D i a g r a m O b j e c t K e y > < D i a g r a m O b j e c t K e y > < K e y > T a b l e s \ �N�SN/^pe�0�O���0�Nw��0ꁻlO�ReQN/^pe\ M e a s u r e s \ T�  /   �t^�N�ST��6 5 sk�N
N	�< / K e y > < / D i a g r a m O b j e c t K e y > < D i a g r a m O b j e c t K e y > < K e y > T a b l e s \ �N�SN/^pe�0�O���0�Nw��0ꁻlO�ReQN/^pe\ T�  /   �t^�N�ST��6 5 sk�N
N	�\ A d d i t i o n a l   I n f o \ �fٞ�vj0�0�0�0�0< / K e y > < / D i a g r a m O b j e c t K e y > < D i a g r a m O b j e c t K e y > < K e y > T a b l e s \ �N�SN/^pe�0�O���0�Nw��0ꁻlO�ReQN/^pe\ M e a s u r e s \ T�  /   ؚb�S�s< / K e y > < / D i a g r a m O b j e c t K e y > < D i a g r a m O b j e c t K e y > < K e y > T a b l e s \ �N�SN/^pe�0�O���0�Nw��0ꁻlO�ReQN/^pe\ T�  /   ؚb�S�s\ A d d i t i o n a l   I n f o \ �fٞ�vj0�0�0�0�0< / K e y > < / D i a g r a m O b j e c t K e y > < D i a g r a m O b j e c t K e y > < K e y > T a b l e s \ �N�SN/^pe�0�O���0�Nw��0ꁻlO�ReQN/^pe\ M e a s u r e s \ s^GW  /   ؚb�S�s< / K e y > < / D i a g r a m O b j e c t K e y > < D i a g r a m O b j e c t K e y > < K e y > T a b l e s \ �N�SN/^pe�0�O���0�Nw��0ꁻlO�ReQN/^pe\ s^GW  /   ؚb�S�s\ A d d i t i o n a l   I n f o \ �fٞ�vj0�0�0�0�0< / K e y > < / D i a g r a m O b j e c t K e y > < D i a g r a m O b j e c t K e y > < K e y > T a b l e s \ �N�SN/^pe�0�O���0�Nw��0ꁻlO�ReQN/^pe\ T�  /   t^\�N�S�0 - 1 4 	�T�\ A d d i t i o n a l   I n f o \ �fٞ�vj0�0�0�0�0< / K e y > < / D i a g r a m O b j e c t K e y > < D i a g r a m O b j e c t K e y > < K e y > T a b l e s \ �N�SN/^pe�0�O���0�Nw��0ꁻlO�ReQN/^pe\ M e a s u r e s \ T�  /   6 sk*g�nT�< / K e y > < / D i a g r a m O b j e c t K e y > < D i a g r a m O b j e c t K e y > < K e y > T a b l e s \ �N�SN/^pe�0�O���0�Nw��0ꁻlO�ReQN/^pe\ T�  /   6 sk*g�nT�\ A d d i t i o n a l   I n f o \ �fٞ�vj0�0�0�0�0< / K e y > < / D i a g r a m O b j e c t K e y > < D i a g r a m O b j e c t K e y > < K e y > T a b l e s \ �N�SN/^pe�0�O���0�Nw��0ꁻlO�ReQN/^pe\ M e a s u r e s \ T�  /   �O���e-�eQ@b-N_ 0 sk< / K e y > < / D i a g r a m O b j e c t K e y > < D i a g r a m O b j e c t K e y > < K e y > T a b l e s \ �N�SN/^pe�0�O���0�Nw��0ꁻlO�ReQN/^pe\ T�  /   �O���e-�eQ@b-N_ 0 sk\ A d d i t i o n a l   I n f o \ �fٞ�vj0�0�0�0�0< / K e y > < / D i a g r a m O b j e c t K e y > < D i a g r a m O b j e c t K e y > < K e y > T a b l e s \ �N�SN/^pe�0�O���0�Nw��0ꁻlO�ReQN/^pe\ M e a s u r e s \ T�  /   �O���e-�eQ@b-N_ 1 sk< / K e y > < / D i a g r a m O b j e c t K e y > < D i a g r a m O b j e c t K e y > < K e y > T a b l e s \ �N�SN/^pe�0�O���0�Nw��0ꁻlO�ReQN/^pe\ T�  /   �O���e-�eQ@b-N_ 1 sk\ A d d i t i o n a l   I n f o \ �fٞ�vj0�0�0�0�0< / K e y > < / D i a g r a m O b j e c t K e y > < D i a g r a m O b j e c t K e y > < K e y > T a b l e s \ �N�SN/^pe�0�O���0�Nw��0ꁻlO�ReQN/^pe\ M e a s u r e s \ T�  /   �O���e-�eQ@b-N_ 2 sk< / K e y > < / D i a g r a m O b j e c t K e y > < D i a g r a m O b j e c t K e y > < K e y > T a b l e s \ �N�SN/^pe�0�O���0�Nw��0ꁻlO�ReQN/^pe\ T�  /   �O���e-�eQ@b-N_ 2 sk\ A d d i t i o n a l   I n f o \ �fٞ�vj0�0�0�0�0< / K e y > < / D i a g r a m O b j e c t K e y > < D i a g r a m O b j e c t K e y > < K e y > T a b l e s \ �N�SN/^pe�0�O���0�Nw��0ꁻlO�ReQN/^pe\ M e a s u r e s \ T�  /   �O���e-�eQ@b-N_ 3 sk< / K e y > < / D i a g r a m O b j e c t K e y > < D i a g r a m O b j e c t K e y > < K e y > T a b l e s \ �N�SN/^pe�0�O���0�Nw��0ꁻlO�ReQN/^pe\ T�  /   �O���e-�eQ@b-N_ 3 sk\ A d d i t i o n a l   I n f o \ �fٞ�vj0�0�0�0�0< / K e y > < / D i a g r a m O b j e c t K e y > < D i a g r a m O b j e c t K e y > < K e y > T a b l e s \ �N�SN/^pe�0�O���0�Nw��0ꁻlO�ReQN/^pe\ M e a s u r e s \ T�  /   �O���e-�eQ@b-N_ 4 sk< / K e y > < / D i a g r a m O b j e c t K e y > < D i a g r a m O b j e c t K e y > < K e y > T a b l e s \ �N�SN/^pe�0�O���0�Nw��0ꁻlO�ReQN/^pe\ T�  /   �O���e-�eQ@b-N_ 4 sk\ A d d i t i o n a l   I n f o \ �fٞ�vj0�0�0�0�0< / K e y > < / D i a g r a m O b j e c t K e y > < D i a g r a m O b j e c t K e y > < K e y > T a b l e s \ �N�SN/^pe�0�O���0�Nw��0ꁻlO�ReQN/^pe\ M e a s u r e s \ T�  /   �O���e-�eQ@b-N_ 5 sk< / K e y > < / D i a g r a m O b j e c t K e y > < D i a g r a m O b j e c t K e y > < K e y > T a b l e s \ �N�SN/^pe�0�O���0�Nw��0ꁻlO�ReQN/^pe\ T�  /   �O���e-�eQ@b-N_ 5 sk\ A d d i t i o n a l   I n f o \ �fٞ�vj0�0�0�0�0< / K e y > < / D i a g r a m O b j e c t K e y > < D i a g r a m O b j e c t K e y > < K e y > T a b l e s \ �N�SN/^pe�0�O���0�Nw��0ꁻlO�ReQN/^pe\ T�  /   �O���e-�eQ@b�_a0_ 0  g\ A d d i t i o n a l   I n f o \ �fٞ�vj0�0�0�0�0< / K e y > < / D i a g r a m O b j e c t K e y > < D i a g r a m O b j e c t K e y > < K e y > T a b l e s \ �N�SN/^pe�0�O���0�Nw��0ꁻlO�ReQN/^pe\ M e a s u r e s \ T�  /   �O���e-�eQ@b�_a0_ 1 sk< / K e y > < / D i a g r a m O b j e c t K e y > < D i a g r a m O b j e c t K e y > < K e y > T a b l e s \ �N�SN/^pe�0�O���0�Nw��0ꁻlO�ReQN/^pe\ T�  /   �O���e-�eQ@b�_a0_ 1 sk\ A d d i t i o n a l   I n f o \ �fٞ�vj0�0�0�0�0< / K e y > < / D i a g r a m O b j e c t K e y > < D i a g r a m O b j e c t K e y > < K e y > T a b l e s \ �N�SN/^pe�0�O���0�Nw��0ꁻlO�ReQN/^pe\ M e a s u r e s \ T�  /   �O���e-�eQ@b�_a0_ 2 sk< / K e y > < / D i a g r a m O b j e c t K e y > < D i a g r a m O b j e c t K e y > < K e y > T a b l e s \ �N�SN/^pe�0�O���0�Nw��0ꁻlO�ReQN/^pe\ T�  /   �O���e-�eQ@b�_a0_ 2 sk\ A d d i t i o n a l   I n f o \ �fٞ�vj0�0�0�0�0< / K e y > < / D i a g r a m O b j e c t K e y > < D i a g r a m O b j e c t K e y > < K e y > T a b l e s \ �N�SN/^pe�0�O���0�Nw��0ꁻlO�ReQN/^pe\ M e a s u r e s \ T�  /   �O���e-�eQ@b�_a0_ 3 sk< / K e y > < / D i a g r a m O b j e c t K e y > < D i a g r a m O b j e c t K e y > < K e y > T a b l e s \ �N�SN/^pe�0�O���0�Nw��0ꁻlO�ReQN/^pe\ T�  /   �O���e-�eQ@b�_a0_ 3 sk\ A d d i t i o n a l   I n f o \ �fٞ�vj0�0�0�0�0< / K e y > < / D i a g r a m O b j e c t K e y > < D i a g r a m O b j e c t K e y > < K e y > T a b l e s \ �N�SN/^pe�0�O���0�Nw��0ꁻlO�ReQN/^pe\ M e a s u r e s \ T�  /   �O���e-�eQ@b�_a0_ 4 sk< / K e y > < / D i a g r a m O b j e c t K e y > < D i a g r a m O b j e c t K e y > < K e y > T a b l e s \ �N�SN/^pe�0�O���0�Nw��0ꁻlO�ReQN/^pe\ T�  /   �O���e-�eQ@b�_a0_ 4 sk\ A d d i t i o n a l   I n f o \ �fٞ�vj0�0�0�0�0< / K e y > < / D i a g r a m O b j e c t K e y > < D i a g r a m O b j e c t K e y > < K e y > T a b l e s \ �N�SN/^pe�0�O���0�Nw��0ꁻlO�ReQN/^pe\ M e a s u r e s \ T�  /   �O���e-�eQ@b�_a0_ 5 sk< / K e y > < / D i a g r a m O b j e c t K e y > < D i a g r a m O b j e c t K e y > < K e y > T a b l e s \ �N�SN/^pe�0�O���0�Nw��0ꁻlO�ReQN/^pe\ T�  /   �O���e-�eQ@b�_a0_ 5 sk\ A d d i t i o n a l   I n f o \ �fٞ�vj0�0�0�0�0< / K e y > < / D i a g r a m O b j e c t K e y > < D i a g r a m O b j e c t K e y > < K e y > T a b l e s \ �N�SN/^pe�0�O���0�Nw��0ꁻlO�ReQN/^pe\ M e a s u r e s \ T�  /   ��/e�c����[�pe< / K e y > < / D i a g r a m O b j e c t K e y > < D i a g r a m O b j e c t K e y > < K e y > T a b l e s \ �N�SN/^pe�0�O���0�Nw��0ꁻlO�ReQN/^pe\ T�  /   ��/e�c����[�pe\ A d d i t i o n a l   I n f o \ �fٞ�vj0�0�0�0�0< / K e y > < / D i a g r a m O b j e c t K e y > < D i a g r a m O b j e c t K e y > < K e y > T a b l e s \ �N�SN/^pe�0�O���0�Nw��0ꁻlO�ReQN/^pe\ M e a s u r e s \ T�  /   ��/e�c����[�pe< / K e y > < / D i a g r a m O b j e c t K e y > < D i a g r a m O b j e c t K e y > < K e y > T a b l e s \ �N�SN/^pe�0�O���0�Nw��0ꁻlO�ReQN/^pe\ T�  /   ��/e�c����[�pe\ A d d i t i o n a l   I n f o \ �fٞ�vj0�0�0�0�0< / K e y > < / D i a g r a m O b j e c t K e y > < D i a g r a m O b j e c t K e y > < K e y > T a b l e s \ �N�SN/^pe�0�O���0�Nw��0ꁻlO�ReQN/^pe\ M e a s u r e s \ T�  /   ���Nw�����[�pe< / K e y > < / D i a g r a m O b j e c t K e y > < D i a g r a m O b j e c t K e y > < K e y > T a b l e s \ �N�SN/^pe�0�O���0�Nw��0ꁻlO�ReQN/^pe\ T�  /   ���Nw�����[�pe\ A d d i t i o n a l   I n f o \ �fٞ�vj0�0�0�0�0< / K e y > < / D i a g r a m O b j e c t K e y > < D i a g r a m O b j e c t K e y > < K e y > T a b l e s \ �N�SN/^pe�0�O���0�Nw��0ꁻlO�ReQN/^pe\ M e a s u r e s \ T�  /   ���Nw�����[�pe< / K e y > < / D i a g r a m O b j e c t K e y > < D i a g r a m O b j e c t K e y > < K e y > T a b l e s \ �N�SN/^pe�0�O���0�Nw��0ꁻlO�ReQN/^pe\ T�  /   ���Nw�����[�pe\ A d d i t i o n a l   I n f o \ �fٞ�vj0�0�0�0�0< / K e y > < / D i a g r a m O b j e c t K e y > < D i a g r a m O b j e c t K e y > < K e y > T a b l e s \ �N�SN/^pe�0�O���0�Nw��0ꁻlO�ReQN/^pe\ M e a s u r e s \ T�  /   ���Nw�����[�pe< / K e y > < / D i a g r a m O b j e c t K e y > < D i a g r a m O b j e c t K e y > < K e y > T a b l e s \ �N�SN/^pe�0�O���0�Nw��0ꁻlO�ReQN/^pe\ T�  /   ���Nw�����[�pe\ A d d i t i o n a l   I n f o \ �fٞ�vj0�0�0�0�0< / K e y > < / D i a g r a m O b j e c t K e y > < D i a g r a m O b j e c t K e y > < K e y > T a b l e s \ �N�SN/^pe�0�O���0�Nw��0ꁻlO�ReQN/^pe\ M e a s u r e s \ T�  /   ���Nw�����[�pe< / K e y > < / D i a g r a m O b j e c t K e y > < D i a g r a m O b j e c t K e y > < K e y > T a b l e s \ �N�SN/^pe�0�O���0�Nw��0ꁻlO�ReQN/^pe\ T�  /   ���Nw�����[�pe\ A d d i t i o n a l   I n f o \ �fٞ�vj0�0�0�0�0< / K e y > < / D i a g r a m O b j e c t K e y > < D i a g r a m O b j e c t K e y > < K e y > T a b l e s \ �N�SN/^pe�0�O���0�Nw��0ꁻlO�ReQN/^pe\ M e a s u r e s \ T�  /   ���Nw�����[�pe< / K e y > < / D i a g r a m O b j e c t K e y > < D i a g r a m O b j e c t K e y > < K e y > T a b l e s \ �N�SN/^pe�0�O���0�Nw��0ꁻlO�ReQN/^pe\ T�  /   ���Nw�����[�pe\ A d d i t i o n a l   I n f o \ �fٞ�vj0�0�0�0�0< / K e y > < / D i a g r a m O b j e c t K e y > < D i a g r a m O b j e c t K e y > < K e y > T a b l e s \ �N�SN/^pe�0�O���0�Nw��0ꁻlO�ReQN/^pe\ T�  /   ��/e�c����[�s\ A d d i t i o n a l   I n f o \ �fٞ�vj0�0�0�0�0< / K e y > < / D i a g r a m O b j e c t K e y > < D i a g r a m O b j e c t K e y > < K e y > T a b l e s \ �N�SN/^pe�0�O���0�Nw��0ꁻlO�ReQN/^pe\ T�  /   ��/e�c����[�s\ A d d i t i o n a l   I n f o \ �fٞ�vj0�0�0�0�0< / K e y > < / D i a g r a m O b j e c t K e y > < D i a g r a m O b j e c t K e y > < K e y > T a b l e s \ �N�SN/^pe�0�O���0�Nw��0ꁻlO�ReQN/^pe\ T�  /   ���Nw�����[�s\ A d d i t i o n a l   I n f o \ �fٞ�vj0�0�0�0�0< / K e y > < / D i a g r a m O b j e c t K e y > < D i a g r a m O b j e c t K e y > < K e y > T a b l e s \ �N�SN/^pe�0�O���0�Nw��0ꁻlO�ReQN/^pe\ T�  /   ���Nw�����[�s\ A d d i t i o n a l   I n f o \ �fٞ�vj0�0�0�0�0< / K e y > < / D i a g r a m O b j e c t K e y > < D i a g r a m O b j e c t K e y > < K e y > T a b l e s \ �N�SN/^pe�0�O���0�Nw��0ꁻlO�ReQN/^pe\ T�  /   ���Nw�����[�s\ A d d i t i o n a l   I n f o \ �fٞ�vj0�0�0�0�0< / K e y > < / D i a g r a m O b j e c t K e y > < D i a g r a m O b j e c t K e y > < K e y > T a b l e s \ �N�SN/^pe�0�O���0�Nw��0ꁻlO�ReQN/^pe\ T�  /   ���Nw�����[�s\ A d d i t i o n a l   I n f o \ �fٞ�vj0�0�0�0�0< / K e y > < / D i a g r a m O b j e c t K e y > < D i a g r a m O b j e c t K e y > < K e y > T a b l e s \ �N�SN/^pe�0�O���0�Nw��0ꁻlO�ReQN/^pe\ T�  /   ���Nw�����[�s\ A d d i t i o n a l   I n f o \ �fٞ�vj0�0�0�0�0< / K e y > < / D i a g r a m O b j e c t K e y > < D i a g r a m O b j e c t K e y > < K e y > T a b l e s \ �N�SN/^pe�0�O���0�Nw��0ꁻlO�ReQN/^pe\ s^GW  /   ��/e�c����[�s\ A d d i t i o n a l   I n f o \ �fٞ�vj0�0�0�0�0< / K e y > < / D i a g r a m O b j e c t K e y > < D i a g r a m O b j e c t K e y > < K e y > T a b l e s \ �N�SN/^pe�0�O���0�Nw��0ꁻlO�ReQN/^pe\ s^GW  /   ��/e�c����[�s\ A d d i t i o n a l   I n f o \ �fٞ�vj0�0�0�0�0< / K e y > < / D i a g r a m O b j e c t K e y > < D i a g r a m O b j e c t K e y > < K e y > T a b l e s \ �N�SN/^pe�0�O���0�Nw��0ꁻlO�ReQN/^pe\ s^GW  /   ���Nw�����[�s\ A d d i t i o n a l   I n f o \ �fٞ�vj0�0�0�0�0< / K e y > < / D i a g r a m O b j e c t K e y > < D i a g r a m O b j e c t K e y > < K e y > T a b l e s \ �N�SN/^pe�0�O���0�Nw��0ꁻlO�ReQN/^pe\ s^GW  /   ���Nw�����[�s\ A d d i t i o n a l   I n f o \ �fٞ�vj0�0�0�0�0< / K e y > < / D i a g r a m O b j e c t K e y > < D i a g r a m O b j e c t K e y > < K e y > T a b l e s \ �N�SN/^pe�0�O���0�Nw��0ꁻlO�ReQN/^pe\ s^GW  /   ���Nw�����[�s\ A d d i t i o n a l   I n f o \ �fٞ�vj0�0�0�0�0< / K e y > < / D i a g r a m O b j e c t K e y > < D i a g r a m O b j e c t K e y > < K e y > T a b l e s \ �N�SN/^pe�0�O���0�Nw��0ꁻlO�ReQN/^pe\ s^GW  /   ���Nw�����[�s\ A d d i t i o n a l   I n f o \ �fٞ�vj0�0�0�0�0< / K e y > < / D i a g r a m O b j e c t K e y > < D i a g r a m O b j e c t K e y > < K e y > T a b l e s \ �N�SN/^pe�0�O���0�Nw��0ꁻlO�ReQN/^pe\ s^GW  /   ���Nw�����[�s\ A d d i t i o n a l   I n f o \ �fٞ�vj0�0�0�0�0< / K e y > < / D i a g r a m O b j e c t K e y > < D i a g r a m O b j e c t K e y > < K e y > T a b l e s \ �N�SN/^pe�0�O���0�Nw��0ꁻlO�ReQN/^pe\ M e a s u r e s \ T�  /   ꁻlO�ReQN/^pe< / K e y > < / D i a g r a m O b j e c t K e y > < D i a g r a m O b j e c t K e y > < K e y > T a b l e s \ �N�SN/^pe�0�O���0�Nw��0ꁻlO�ReQN/^pe\ T�  /   ꁻlO�ReQN/^pe\ A d d i t i o n a l   I n f o \ �fٞ�vj0�0�0�0�0< / K e y > < / D i a g r a m O b j e c t K e y > < D i a g r a m O b j e c t K e y > < K e y > T a b l e s \ f[!h%Rf[}PQ�zu�_pe< / K e y > < / D i a g r a m O b j e c t K e y > < D i a g r a m O b j e c t K e y > < K e y > T a b l e s \ f[!h%Rf[}PQ�zu�_pe\ C o l u m n s \ euT< / K e y > < / D i a g r a m O b j e c t K e y > < D i a g r a m O b j e c t K e y > < K e y > T a b l e s \ f[!h%Rf[}PQ�zu�_pe\ C o l u m n s \ PQ�z�0u�_pe< / K e y > < / D i a g r a m O b j e c t K e y > < D i a g r a m O b j e c t K e y > < K e y > T a b l e s \ f[!h%Rf[}PQ�zu�_pe\ C o l u m n s \ f[!h:SR< / K e y > < / D i a g r a m O b j e c t K e y > < D i a g r a m O b j e c t K e y > < K e y > T a b l e s \ f[!h%Rf[}PQ�zu�_pe\ C o l u m n s \  g'Y$P_ PQ�zu�_pe�f[!h:SRT0h0	�< / K e y > < / D i a g r a m O b j e c t K e y > < D i a g r a m O b j e c t K e y > < K e y > T a b l e s \ f[!h%Rf[}PQ�zu�_pe\ C o l u m n s \  g\$P_ PQ�zu�_pe�f[!h:SRT0h0	�< / K e y > < / D i a g r a m O b j e c t K e y > < D i a g r a m O b j e c t K e y > < K e y > T a b l e s \ f[!h%Rf[}PQ�zu�_pe\ C o l u m n s \ s^GW$P_ PQ�zu�_pe�f[!h:SRT0h0	�< / K e y > < / D i a g r a m O b j e c t K e y > < D i a g r a m O b j e c t K e y > < K e y > T a b l e s \ f[!h%Rf[}PQ�zu�_pe\ C o l u m n s \ -N.Y$P_ PQ�zu�_pe�f[!h:SRT0h0	�< / K e y > < / D i a g r a m O b j e c t K e y > < D i a g r a m O b j e c t K e y > < K e y > T a b l e s \ f[!h%Rf[}PQ�zu�_pe\ C o l u m n s \ ~0a0TSn o < / K e y > < / D i a g r a m O b j e c t K e y > < D i a g r a m O b j e c t K e y > < K e y > T a b l e s \ f[!h%Rf[}PQ�zu�_pe\ M e a s u r e s \ T�  /   PQ�z�0u�_pe  2 < / K e y > < / D i a g r a m O b j e c t K e y > < D i a g r a m O b j e c t K e y > < K e y > T a b l e s \ f[!h%Rf[}PQ�zu�_pe\ T�  /   PQ�z�0u�_pe  2 \ A d d i t i o n a l   I n f o \ �fٞ�vj0�0�0�0�0< / K e y > < / D i a g r a m O b j e c t K e y > < D i a g r a m O b j e c t K e y > < K e y > T a b l e s \ f[!h%Rf[}PQ�zu�_pe\ T�  /   s^GW$P_ PQ�zu�_pe�f[!h:SRT0h0	�\ A d d i t i o n a l   I n f o \ �fٞ�vj0�0�0�0�0< / K e y > < / D i a g r a m O b j e c t K e y > < D i a g r a m O b j e c t K e y > < K e y > T a b l e s \ f[!h%Rf[}PQ�zu�_pe\ T�  /   -N.Y$P_ PQ�zu�_pe�f[!h:SRT0h0	�\ A d d i t i o n a l   I n f o \ �fٞ�vj0�0�0�0�0< / K e y > < / D i a g r a m O b j e c t K e y > < D i a g r a m O b j e c t K e y > < K e y > T a b l e s \ f[t^%Rf[}PQ�zu�_pe< / K e y > < / D i a g r a m O b j e c t K e y > < D i a g r a m O b j e c t K e y > < K e y > T a b l e s \ f[t^%Rf[}PQ�zu�_pe\ C o l u m n s \ euT< / K e y > < / D i a g r a m O b j e c t K e y > < D i a g r a m O b j e c t K e y > < K e y > T a b l e s \ f[t^%Rf[}PQ�zu�_pe\ C o l u m n s \ f[t^< / K e y > < / D i a g r a m O b j e c t K e y > < D i a g r a m O b j e c t K e y > < K e y > T a b l e s \ f[t^%Rf[}PQ�zu�_pe\ C o l u m n s \ f[}pe< / K e y > < / D i a g r a m O b j e c t K e y > < D i a g r a m O b j e c t K e y > < K e y > T a b l e s \ f[t^%Rf[}PQ�zu�_pe\ C o l u m n s \ PQ�z�0u�_pe< / K e y > < / D i a g r a m O b j e c t K e y > < D i a g r a m O b j e c t K e y > < K e y > T a b l e s \ f[t^%Rf[}PQ�zu�_pe\ C o l u m n s \ f[!hT< / K e y > < / D i a g r a m O b j e c t K e y > < D i a g r a m O b j e c t K e y > < K e y > T a b l e s \ f[t^%Rf[}PQ�zu�_pe\ C o l u m n s \ f[!h:SR< / K e y > < / D i a g r a m O b j e c t K e y > < D i a g r a m O b j e c t K e y > < K e y > T a b l e s \ f[t^%Rf[}PQ�zu�_pe\ C o l u m n s \ ~0a0TSn o < / K e y > < / D i a g r a m O b j e c t K e y > < D i a g r a m O b j e c t K e y > < K e y > T a b l e s \ f[t^%Rf[}PQ�zu�_pe\ M e a s u r e s \ T�  /   f[}pe< / K e y > < / D i a g r a m O b j e c t K e y > < D i a g r a m O b j e c t K e y > < K e y > T a b l e s \ f[t^%Rf[}PQ�zu�_pe\ T�  /   f[}pe\ A d d i t i o n a l   I n f o \ �fٞ�vj0�0�0�0�0< / K e y > < / D i a g r a m O b j e c t K e y > < D i a g r a m O b j e c t K e y > < K e y > T a b l e s \ f[t^%Rf[}PQ�zu�_pe\ M e a s u r e s \ T�  /   PQ�z�0u�_pe< / K e y > < / D i a g r a m O b j e c t K e y > < D i a g r a m O b j e c t K e y > < K e y > T a b l e s \ f[t^%Rf[}PQ�zu�_pe\ T�  /   PQ�z�0u�_pe\ A d d i t i o n a l   I n f o \ �fٞ�vj0�0�0�0�0< / K e y > < / D i a g r a m O b j e c t K e y > < D i a g r a m O b j e c t K e y > < K e y > T a b l e s \ ꁻlOT�yN/^pe< / K e y > < / D i a g r a m O b j e c t K e y > < D i a g r a m O b j e c t K e y > < K e y > T a b l e s \ ꁻlOT�yN/^pe\ C o l u m n s \ I D < / K e y > < / D i a g r a m O b j e c t K e y > < D i a g r a m O b j e c t K e y > < K e y > T a b l e s \ ꁻlOT�yN/^pe\ C o l u m n s \ ~0a0TSn o < / K e y > < / D i a g r a m O b j e c t K e y > < D i a g r a m O b j e c t K e y > < K e y > T a b l e s \ ꁻlOT�yN/^pe\ C o l u m n s \ ꁻlOT< / K e y > < / D i a g r a m O b j e c t K e y > < D i a g r a m O b j e c t K e y > < K e y > T a b l e s \ ꁻlOT�yN/^pe\ C o l u m n s \ O�Tpe< / K e y > < / D i a g r a m O b j e c t K e y > < D i a g r a m O b j e c t K e y > < K e y > T a b l e s \ ꁻlOT�yN/^pe\ M e a s u r e s \ T�  /   O�Tpe< / K e y > < / D i a g r a m O b j e c t K e y > < D i a g r a m O b j e c t K e y > < K e y > T a b l e s \ ꁻlOT�yN/^pe\ T�  /   O�Tpe\ A d d i t i o n a l   I n f o \ �fٞ�vj0�0�0�0�0< / K e y > < / D i a g r a m O b j e c t K e y > < D i a g r a m O b j e c t K e y > < K e y > T a b l e s \ �c��0�0�0< / K e y > < / D i a g r a m O b j e c t K e y > < D i a g r a m O b j e c t K e y > < K e y > T a b l e s \ �c��0�0�0\ C o l u m n s \ t^< / K e y > < / D i a g r a m O b j e c t K e y > < D i a g r a m O b j e c t K e y > < K e y > T a b l e s \ �c��0�0�0\ C o l u m n s \ ~0a0TSC D < / K e y > < / D i a g r a m O b j e c t K e y > < D i a g r a m O b j e c t K e y > < K e y > T a b l e s \ �c��0�0�0\ C o l u m n s \ t^b�:SRC D < / K e y > < / D i a g r a m O b j e c t K e y > < D i a g r a m O b j e c t K e y > < K e y > T a b l e s \ �c��0�0�0\ C o l u m n s \ t^b�:SR< / K e y > < / D i a g r a m O b j e c t K e y > < D i a g r a m O b j e c t K e y > < K e y > T a b l e s \ �c��0�0�0\ C o l u m n s \ �Npe< / K e y > < / D i a g r a m O b j e c t K e y > < D i a g r a m O b j e c t K e y > < K e y > T a b l e s \ �c��0�0�0\ C o l u m n s \ �c�b i t < / K e y > < / D i a g r a m O b j e c t K e y > < D i a g r a m O b j e c t K e y > < K e y > T a b l e s \ �c��0�0�0\ M e a s u r e s \ T�  /   �Npe  2 < / K e y > < / D i a g r a m O b j e c t K e y > < D i a g r a m O b j e c t K e y > < K e y > T a b l e s \ �c��0�0�0\ T�  /   �Npe  2 \ A d d i t i o n a l   I n f o \ �fٞ�vj0�0�0�0�0< / K e y > < / D i a g r a m O b j e c t K e y > < D i a g r a m O b j e c t K e y > < K e y > R e l a t i o n s h i p s \ & l t ; T a b l e s \ �N�SN/^pe�0�O���0�Nw��0ꁻlO�ReQN/^pe\ C o l u m n s \ ~0a0TSn o & g t ; - & l t ; T a b l e s \ ~0a0TS_ �0�0�0�0�0�0�0\ C o l u m n s \ ju�S& g t ; < / K e y > < / D i a g r a m O b j e c t K e y > < D i a g r a m O b j e c t K e y > < K e y > R e l a t i o n s h i p s \ & l t ; T a b l e s \ �N�SN/^pe�0�O���0�Nw��0ꁻlO�ReQN/^pe\ C o l u m n s \ ~0a0TSn o & g t ; - & l t ; T a b l e s \ ~0a0TS_ �0�0�0�0�0�0�0\ C o l u m n s \ ju�S& g t ; \ F K < / K e y > < / D i a g r a m O b j e c t K e y > < D i a g r a m O b j e c t K e y > < K e y > R e l a t i o n s h i p s \ & l t ; T a b l e s \ �N�SN/^pe�0�O���0�Nw��0ꁻlO�ReQN/^pe\ C o l u m n s \ ~0a0TSn o & g t ; - & l t ; T a b l e s \ ~0a0TS_ �0�0�0�0�0�0�0\ C o l u m n s \ ju�S& g t ; \ P K < / K e y > < / D i a g r a m O b j e c t K e y > < D i a g r a m O b j e c t K e y > < K e y > R e l a t i o n s h i p s \ & l t ; T a b l e s \ �N�SN/^pe�0�O���0�Nw��0ꁻlO�ReQN/^pe\ C o l u m n s \ ~0a0TSn o & g t ; - & l t ; T a b l e s \ ~0a0TS_ �0�0�0�0�0�0�0\ C o l u m n s \ ju�S& g t ; \ C r o s s F i l t e r < / K e y > < / D i a g r a m O b j e c t K e y > < D i a g r a m O b j e c t K e y > < K e y > R e l a t i o n s h i p s \ & l t ; T a b l e s \ f[!h%Rf[}PQ�zu�_pe\ C o l u m n s \ ~0a0TSn o & g t ; - & l t ; T a b l e s \ ~0a0TS_ �0�0�0�0�0�0�0\ C o l u m n s \ ju�S& g t ; < / K e y > < / D i a g r a m O b j e c t K e y > < D i a g r a m O b j e c t K e y > < K e y > R e l a t i o n s h i p s \ & l t ; T a b l e s \ f[!h%Rf[}PQ�zu�_pe\ C o l u m n s \ ~0a0TSn o & g t ; - & l t ; T a b l e s \ ~0a0TS_ �0�0�0�0�0�0�0\ C o l u m n s \ ju�S& g t ; \ F K < / K e y > < / D i a g r a m O b j e c t K e y > < D i a g r a m O b j e c t K e y > < K e y > R e l a t i o n s h i p s \ & l t ; T a b l e s \ f[!h%Rf[}PQ�zu�_pe\ C o l u m n s \ ~0a0TSn o & g t ; - & l t ; T a b l e s \ ~0a0TS_ �0�0�0�0�0�0�0\ C o l u m n s \ ju�S& g t ; \ P K < / K e y > < / D i a g r a m O b j e c t K e y > < D i a g r a m O b j e c t K e y > < K e y > R e l a t i o n s h i p s \ & l t ; T a b l e s \ f[!h%Rf[}PQ�zu�_pe\ C o l u m n s \ ~0a0TSn o & g t ; - & l t ; T a b l e s \ ~0a0TS_ �0�0�0�0�0�0�0\ C o l u m n s \ ju�S& g t ; \ C r o s s F i l t e r < / K e y > < / D i a g r a m O b j e c t K e y > < D i a g r a m O b j e c t K e y > < K e y > R e l a t i o n s h i p s \ & l t ; T a b l e s \ f[t^%Rf[}PQ�zu�_pe\ C o l u m n s \ ~0a0TSn o & g t ; - & l t ; T a b l e s \ ~0a0TS_ �0�0�0�0�0�0�0\ C o l u m n s \ ju�S& g t ; < / K e y > < / D i a g r a m O b j e c t K e y > < D i a g r a m O b j e c t K e y > < K e y > R e l a t i o n s h i p s \ & l t ; T a b l e s \ f[t^%Rf[}PQ�zu�_pe\ C o l u m n s \ ~0a0TSn o & g t ; - & l t ; T a b l e s \ ~0a0TS_ �0�0�0�0�0�0�0\ C o l u m n s \ ju�S& g t ; \ F K < / K e y > < / D i a g r a m O b j e c t K e y > < D i a g r a m O b j e c t K e y > < K e y > R e l a t i o n s h i p s \ & l t ; T a b l e s \ f[t^%Rf[}PQ�zu�_pe\ C o l u m n s \ ~0a0TSn o & g t ; - & l t ; T a b l e s \ ~0a0TS_ �0�0�0�0�0�0�0\ C o l u m n s \ ju�S& g t ; \ P K < / K e y > < / D i a g r a m O b j e c t K e y > < D i a g r a m O b j e c t K e y > < K e y > R e l a t i o n s h i p s \ & l t ; T a b l e s \ f[t^%Rf[}PQ�zu�_pe\ C o l u m n s \ ~0a0TSn o & g t ; - & l t ; T a b l e s \ ~0a0TS_ �0�0�0�0�0�0�0\ C o l u m n s \ ju�S& g t ; \ C r o s s F i l t e r < / K e y > < / D i a g r a m O b j e c t K e y > < D i a g r a m O b j e c t K e y > < K e y > R e l a t i o n s h i p s \ & l t ; T a b l e s \ ꁻlOT�yN/^pe\ C o l u m n s \ ~0a0TSn o & g t ; - & l t ; T a b l e s \ ~0a0TS_ �0�0�0�0�0�0�0\ C o l u m n s \ ju�S& g t ; < / K e y > < / D i a g r a m O b j e c t K e y > < D i a g r a m O b j e c t K e y > < K e y > R e l a t i o n s h i p s \ & l t ; T a b l e s \ ꁻlOT�yN/^pe\ C o l u m n s \ ~0a0TSn o & g t ; - & l t ; T a b l e s \ ~0a0TS_ �0�0�0�0�0�0�0\ C o l u m n s \ ju�S& g t ; \ F K < / K e y > < / D i a g r a m O b j e c t K e y > < D i a g r a m O b j e c t K e y > < K e y > R e l a t i o n s h i p s \ & l t ; T a b l e s \ ꁻlOT�yN/^pe\ C o l u m n s \ ~0a0TSn o & g t ; - & l t ; T a b l e s \ ~0a0TS_ �0�0�0�0�0�0�0\ C o l u m n s \ ju�S& g t ; \ P K < / K e y > < / D i a g r a m O b j e c t K e y > < D i a g r a m O b j e c t K e y > < K e y > R e l a t i o n s h i p s \ & l t ; T a b l e s \ ꁻlOT�yN/^pe\ C o l u m n s \ ~0a0TSn o & g t ; - & l t ; T a b l e s \ ~0a0TS_ �0�0�0�0�0�0�0\ C o l u m n s \ ju�S& g t ; \ C r o s s F i l t e r < / K e y > < / D i a g r a m O b j e c t K e y > < D i a g r a m O b j e c t K e y > < K e y > R e l a t i o n s h i p s \ & l t ; T a b l e s \ �c��0�0�0\ C o l u m n s \ ~0a0TSC D & g t ; - & l t ; T a b l e s \ ~0a0TS_ �0�0�0�0�0�0�0\ C o l u m n s \ ju�S& g t ; < / K e y > < / D i a g r a m O b j e c t K e y > < D i a g r a m O b j e c t K e y > < K e y > R e l a t i o n s h i p s \ & l t ; T a b l e s \ �c��0�0�0\ C o l u m n s \ ~0a0TSC D & g t ; - & l t ; T a b l e s \ ~0a0TS_ �0�0�0�0�0�0�0\ C o l u m n s \ ju�S& g t ; \ F K < / K e y > < / D i a g r a m O b j e c t K e y > < D i a g r a m O b j e c t K e y > < K e y > R e l a t i o n s h i p s \ & l t ; T a b l e s \ �c��0�0�0\ C o l u m n s \ ~0a0TSC D & g t ; - & l t ; T a b l e s \ ~0a0TS_ �0�0�0�0�0�0�0\ C o l u m n s \ ju�S& g t ; \ P K < / K e y > < / D i a g r a m O b j e c t K e y > < D i a g r a m O b j e c t K e y > < K e y > R e l a t i o n s h i p s \ & l t ; T a b l e s \ �c��0�0�0\ C o l u m n s \ ~0a0TSC D & g t ; - & l t ; T a b l e s \ ~0a0TS_ �0�0�0�0�0�0�0\ C o l u m n s \ ju�S& g t ; \ C r o s s F i l t e r < / K e y > < / D i a g r a m O b j e c t K e y > < D i a g r a m O b j e c t K e y > < K e y > T a b l e s \ �c��0�0�0\ C o l u m n s \ ~0a0TST< / K e y > < / D i a g r a m O b j e c t K e y > < D i a g r a m O b j e c t K e y > < K e y > T a b l e s \ �N�SN/^pe�0�O���0�Nw��0ꁻlO�ReQN/^pe\ C o l u m n s \ t^< / K e y > < / D i a g r a m O b j e c t K e y > < D i a g r a m O b j e c t K e y > < K e y > T a b l e s \ �N�SN/^pe�0�O���0�Nw��0ꁻlO�ReQN/^pe\ C o l u m n s \ 7ut^\�N�S�0 ^�1 4 sk	�< / K e y > < / D i a g r a m O b j e c t K e y > < D i a g r a m O b j e c t K e y > < K e y > T a b l e s \ �N�SN/^pe�0�O���0�Nw��0ꁻlO�ReQN/^pe\ C o l u m n s \ 7uu#ut^b��N�S�1 5 ^�6 4 sk	�< / K e y > < / D i a g r a m O b j e c t K e y > < D i a g r a m O b j e c t K e y > < K e y > T a b l e s \ �N�SN/^pe�0�O���0�Nw��0ꁻlO�ReQN/^pe\ M e a s u r e s \ S u m   o f   7uu#ut^b��N�S�1 5 ^�6 4 sk	�< / K e y > < / D i a g r a m O b j e c t K e y > < D i a g r a m O b j e c t K e y > < K e y > T a b l e s \ �N�SN/^pe�0�O���0�Nw��0ꁻlO�ReQN/^pe\ C o l u m n s \ 7u�t^�N�S�6 5 sk�N
N	�< / K e y > < / D i a g r a m O b j e c t K e y > < D i a g r a m O b j e c t K e y > < K e y > T a b l e s \ �N�SN/^pe�0�O���0�Nw��0ꁻlO�ReQN/^pe\ M e a s u r e s \ S u m   o f   7u�t^�N�S�6 5 sk�N
N	�< / K e y > < / D i a g r a m O b j e c t K e y > < D i a g r a m O b j e c t K e y > < K e y > T a b l e s \ �N�SN/^pe�0�O���0�Nw��0ꁻlO�ReQN/^pe\ C o l u m n s \ sYt^\�N�S�0 ^�1 4 sk	�< / K e y > < / D i a g r a m O b j e c t K e y > < D i a g r a m O b j e c t K e y > < K e y > T a b l e s \ �N�SN/^pe�0�O���0�Nw��0ꁻlO�ReQN/^pe\ M e a s u r e s \ S u m   o f   sYt^\�N�S�0 ^�1 4 sk	�< / K e y > < / D i a g r a m O b j e c t K e y > < D i a g r a m O b j e c t K e y > < K e y > T a b l e s \ �N�SN/^pe�0�O���0�Nw��0ꁻlO�ReQN/^pe\ C o l u m n s \ sYu#ut^b��N�S�1 5 ^�6 4 sk	�< / K e y > < / D i a g r a m O b j e c t K e y > < D i a g r a m O b j e c t K e y > < K e y > T a b l e s \ �N�SN/^pe�0�O���0�Nw��0ꁻlO�ReQN/^pe\ M e a s u r e s \ S u m   o f   sYu#ut^b��N�S�1 5 ^�6 4 sk	�< / K e y > < / D i a g r a m O b j e c t K e y > < D i a g r a m O b j e c t K e y > < K e y > T a b l e s \ �N�SN/^pe�0�O���0�Nw��0ꁻlO�ReQN/^pe\ C o l u m n s \ sY�t^�N�S�6 5 sk�N
N	�< / K e y > < / D i a g r a m O b j e c t K e y > < D i a g r a m O b j e c t K e y > < K e y > T a b l e s \ �N�SN/^pe�0�O���0�Nw��0ꁻlO�ReQN/^pe\ M e a s u r e s \ S u m   o f   sY�t^�N�S�6 5 sk�N
N	�< / K e y > < / D i a g r a m O b j e c t K e y > < D i a g r a m O b j e c t K e y > < K e y > T a b l e s \ �N�SN/^pe�0�O���0�Nw��0ꁻlO�ReQN/^pe\ C o l u m n s \ 7u0 - 5 sk< / K e y > < / D i a g r a m O b j e c t K e y > < D i a g r a m O b j e c t K e y > < K e y > T a b l e s \ �N�SN/^pe�0�O���0�Nw��0ꁻlO�ReQN/^pe\ M e a s u r e s \ S u m   o f   7u0 - 5 sk< / K e y > < / D i a g r a m O b j e c t K e y > < D i a g r a m O b j e c t K e y > < K e y > T a b l e s \ �N�SN/^pe�0�O���0�Nw��0ꁻlO�ReQN/^pe\ C o l u m n s \ 7u6 5 - 6 9 sk< / K e y > < / D i a g r a m O b j e c t K e y > < D i a g r a m O b j e c t K e y > < K e y > T a b l e s \ �N�SN/^pe�0�O���0�Nw��0ꁻlO�ReQN/^pe\ M e a s u r e s \ S u m   o f   7u6 5 - 6 9 sk< / K e y > < / D i a g r a m O b j e c t K e y > < D i a g r a m O b j e c t K e y > < K e y > T a b l e s \ �N�SN/^pe�0�O���0�Nw��0ꁻlO�ReQN/^pe\ C o l u m n s \ 7u7 0 - 7 4 sk< / K e y > < / D i a g r a m O b j e c t K e y > < D i a g r a m O b j e c t K e y > < K e y > T a b l e s \ �N�SN/^pe�0�O���0�Nw��0ꁻlO�ReQN/^pe\ M e a s u r e s \ S u m   o f   7u7 0 - 7 4 sk< / K e y > < / D i a g r a m O b j e c t K e y > < D i a g r a m O b j e c t K e y > < K e y > T a b l e s \ �N�SN/^pe�0�O���0�Nw��0ꁻlO�ReQN/^pe\ C o l u m n s \ 7u7 5 sk�N
N< / K e y > < / D i a g r a m O b j e c t K e y > < D i a g r a m O b j e c t K e y > < K e y > T a b l e s \ �N�SN/^pe�0�O���0�Nw��0ꁻlO�ReQN/^pe\ M e a s u r e s \ S u m   o f   7u7 5 sk�N
N< / K e y > < / D i a g r a m O b j e c t K e y > < D i a g r a m O b j e c t K e y > < K e y > T a b l e s \ �N�SN/^pe�0�O���0�Nw��0ꁻlO�ReQN/^pe\ C o l u m n s \ sY0 - 5 sk< / K e y > < / D i a g r a m O b j e c t K e y > < D i a g r a m O b j e c t K e y > < K e y > T a b l e s \ �N�SN/^pe�0�O���0�Nw��0ꁻlO�ReQN/^pe\ M e a s u r e s \ S u m   o f   sY0 - 5 sk< / K e y > < / D i a g r a m O b j e c t K e y > < D i a g r a m O b j e c t K e y > < K e y > T a b l e s \ �N�SN/^pe�0�O���0�Nw��0ꁻlO�ReQN/^pe\ C o l u m n s \ sY6 5 - 6 9 sk< / K e y > < / D i a g r a m O b j e c t K e y > < D i a g r a m O b j e c t K e y > < K e y > T a b l e s \ �N�SN/^pe�0�O���0�Nw��0ꁻlO�ReQN/^pe\ M e a s u r e s \ S u m   o f   sY6 5 - 6 9 sk< / K e y > < / D i a g r a m O b j e c t K e y > < D i a g r a m O b j e c t K e y > < K e y > T a b l e s \ �N�SN/^pe�0�O���0�Nw��0ꁻlO�ReQN/^pe\ C o l u m n s \ sY7 0 - 7 4 sk< / K e y > < / D i a g r a m O b j e c t K e y > < D i a g r a m O b j e c t K e y > < K e y > T a b l e s \ �N�SN/^pe�0�O���0�Nw��0ꁻlO�ReQN/^pe\ M e a s u r e s \ S u m   o f   sY7 0 - 7 4 sk< / K e y > < / D i a g r a m O b j e c t K e y > < D i a g r a m O b j e c t K e y > < K e y > T a b l e s \ �N�SN/^pe�0�O���0�Nw��0ꁻlO�ReQN/^pe\ C o l u m n s \ sY7 5 sk�N
N< / K e y > < / D i a g r a m O b j e c t K e y > < D i a g r a m O b j e c t K e y > < K e y > T a b l e s \ �N�SN/^pe�0�O���0�Nw��0ꁻlO�ReQN/^pe\ M e a s u r e s \ S u m   o f   sY7 5 sk�N
N< / K e y > < / D i a g r a m O b j e c t K e y > < D i a g r a m O b j e c t K e y > < K e y > T a b l e s \ �N�SN/^pe�0�O���0�Nw��0ꁻlO�ReQN/^pe\ C o l u m n s \ t^\�N�ST��0 ^�1 4 sk	�< / K e y > < / D i a g r a m O b j e c t K e y > < D i a g r a m O b j e c t K e y > < K e y > T a b l e s \ �N�SN/^pe�0�O���0�Nw��0ꁻlO�ReQN/^pe\ M e a s u r e s \ S u m   o f   t^\�N�ST��0 ^�1 4 sk	�< / K e y > < / D i a g r a m O b j e c t K e y > < D i a g r a m O b j e c t K e y > < K e y > T a b l e s \ �N�SN/^pe�0�O���0�Nw��0ꁻlO�ReQN/^pe\ C o l u m n s \ 6 5 sk�N
N N�NN/^< / K e y > < / D i a g r a m O b j e c t K e y > < D i a g r a m O b j e c t K e y > < K e y > T a b l e s \ �N�SN/^pe�0�O���0�Nw��0ꁻlO�ReQN/^pe\ M e a s u r e s \ S u m   o f   6 5 sk�N
N N�NN/^< / K e y > < / D i a g r a m O b j e c t K e y > < D i a g r a m O b j e c t K e y > < K e y > T a b l e s \ �N�SN/^pe�0�O���0�Nw��0ꁻlO�ReQN/^pe\ C o l u m n s \ 6 5 sk�N
N+YfZN/^< / K e y > < / D i a g r a m O b j e c t K e y > < D i a g r a m O b j e c t K e y > < K e y > T a b l e s \ �N�SN/^pe�0�O���0�Nw��0ꁻlO�ReQN/^pe\ M e a s u r e s \ S u m   o f   6 5 sk�N
N+YfZN/^< / K e y > < / D i a g r a m O b j e c t K e y > < D i a g r a m O b j e c t K e y > < K e y > T a b l e s \ �N�SN/^pe�0�O���0�Nw��0ꁻlO�ReQN/^pe\ C o l u m n s \ 6 5 sk�N
NX[(WN/^< / K e y > < / D i a g r a m O b j e c t K e y > < D i a g r a m O b j e c t K e y > < K e y > T a b l e s \ �N�SN/^pe�0�O���0�Nw��0ꁻlO�ReQN/^pe\ M e a s u r e s \ S u m   o f   6 5 sk�N
NX[(WN/^< / K e y > < / D i a g r a m O b j e c t K e y > < D i a g r a m O b j e c t K e y > < K e y > T a b l e s \ �N�SN/^pe�0�O���0�Nw��0ꁻlO�ReQN/^pe\ C o l u m n s \ Y�V�N< / K e y > < / D i a g r a m O b j e c t K e y > < D i a g r a m O b j e c t K e y > < K e y > T a b l e s \ �N�SN/^pe�0�O���0�Nw��0ꁻlO�ReQN/^pe\ C o l u m n s \ �O���e-�eQ@b�_a0_ 0 sk< / K e y > < / D i a g r a m O b j e c t K e y > < D i a g r a m O b j e c t K e y > < K e y > T a b l e s \ �N�SN/^pe�0�O���0�Nw��0ꁻlO�ReQN/^pe\ M e a s u r e s \ S u m   o f   �O���e-�eQ@b�_a0_ 0 sk< / K e y > < / D i a g r a m O b j e c t K e y > < D i a g r a m O b j e c t K e y > < K e y > T a b l e s \ f[!h%Rf[}PQ�zu�_pe\ C o l u m n s \ -N.Y$P_ PQ�zu�_pe_ f[!h:SRT0h0< / K e y > < / D i a g r a m O b j e c t K e y > < D i a g r a m O b j e c t K e y > < K e y > T a b l e s \ f[!h%Rf[}PQ�zu�_pe\ C o l u m n s \ t^< / K e y > < / D i a g r a m O b j e c t K e y > < / A l l K e y s > < S e l e c t e d K e y s /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 T a g s \ T a b l e s \ & l t ; T a b l e s \ ~0a0TS_ �0�0�0�0�0�0�0& g t ; 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 T a g s \ T a b l e s \ & l t ; T a b l e s \ �N�SN/^pe�0�O���0�Nw��0ꁻlO�ReQN/^pe& g t ; 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 T a g s \ T a b l e s \ & l t ; T a b l e s \ f[!h%Rf[}PQ�zu�_pe& g t ; 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 T a g s \ T a b l e s \ & l t ; T a b l e s \ f[t^%Rf[}PQ�zu�_pe& g t ; 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 T a g s \ T a b l e s \ & l t ; T a b l e s \ ꁻlOT�yN/^pe& g t ; 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 T a g s \ T a b l e s \ & l t ; T a b l e s \ �c��0�0�0& g t ; 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 T a b l e s \ ~0a0TS_ �0�0�0�0�0�0�0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 4 2 8 . 1 2 2 1 1 4 6 7 8 2 1 3 1 7 < / L e f t > < T a b I n d e x > 2 < / T a b I n d e x > < T o p > 2 2 6 . 1 3 5 1 3 3 2 9 3 7 6 0 5 3 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 T a b l e s \ ~0a0TS_ �0�0�0�0�0�0�0\ C o l u m n s \ ju�S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 T a b l e s \ ~0a0TS_ �0�0�0�0�0�0�0\ C o l u m n s \ TMR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 T a b l e s \ ~0a0TS_ �0�0�0�0�0�0�0\ C o l u m n s \ a�y�0eu�y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 T a b l e s \ ~0a0TS_ �0�0�0�0�0�0�0\ C o l u m n s \ h�:y(u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 T a b l e s \ ~0a0TS_ �0�0�0�0�0�0�0\ C o l u m n s \ �0�0�0�0ju�S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 T a b l e s \ ~0a0TS_ �0�0�0�0�0�0�0\ C o l u m n s \ �ib:uN�v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 T a b l e s \ ~0a0TS_ �0�0�0�0�0�0�0\ M e a s u r e s \ �0�0�0�0  /   TMR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 T a b l e s \ ~0a0TS_ �0�0�0�0�0�0�0\ �0�0�0�0  /   TMR\ A d d i t i o n a l 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 5 2 6 . 9 4 0 8 8 9 8 6 3 5 0 4 2 5 < / L e f t > < T a b I n d e x > 5 < / T a b I n d e x > < T o p > 4 5 2 . 2 4 5 8 7 1 0 6 4 6 5 0 6 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 T a b l e s \ �N�SN/^pe�0�O���0�Nw��0ꁻlO�ReQN/^pe\ C o l u m n s \ 7ut^\�N�S�0 ^�1 4 sk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 T a b l e s \ �N�SN/^pe�0�O���0�Nw��0ꁻlO�ReQN/^pe\ C o l u m n s \ ~0a0TSn o 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 T a b l e s \ �N�SN/^pe�0�O���0�Nw��0ꁻlO�ReQN/^pe\ C o l u m n s \ 7uu#ut^b��N�S�1 5 ^�6 4 sk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 T a b l e s \ �N�SN/^pe�0�O���0�Nw��0ꁻlO�ReQN/^pe\ C o l u m n s \ N/^pe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 T a b l e s \ �N�SN/^pe�0�O���0�Nw��0ꁻlO�ReQN/^pe\ C o l u m n s \ �N�S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 7uu#ut^b��N�S�1 5 ^�6 4 sk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 7u�t^�N�S�6 5 sk�N
N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 sYt^\�N�S�0 ^�1 4 sk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 sYu#ut^b��N�S�1 5 ^�6 4 sk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 sY�t^�N�S�6 5 sk�N
N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 7u0 - 5 sk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 7u6 5 - 6 9 sk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 7u7 0 - 7 4 sk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 7u7 5 sk�N
N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 sY0 - 5 sk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 sY6 5 - 6 9 sk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 sY7 0 - 7 4 sk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 sY7 5 sk�N
N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 t^\�N�ST��0 ^�1 4 sk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 T a b l e s \ �N�SN/^pe�0�O���0�Nw��0ꁻlO�ReQN/^pe\ C o l u m n s \ 6 sk*g�nT�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 6 5 sk�N
N N�NN/^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 T a b l e s \ �N�SN/^pe�0�O���0�Nw��0ꁻlO�ReQN/^pe\ C o l u m n s \ �t^�N�ST��6 5 sk�N
N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 T a b l e s \ �N�SN/^pe�0�O���0�Nw��0ꁻlO�ReQN/^pe\ C o l u m n s \ ؚb�S�s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 6 5 sk�N
N+YfZN/^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 6 5 sk�N
NX[(WN/^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 T a b l e s \ �N�SN/^pe�0�O���0�Nw��0ꁻlO�ReQN/^pe\ C o l u m n s \ �O���e-�eQ@b�_a0_ 0 sk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 T a b l e s \ �N�SN/^pe�0�O���0�Nw��0ꁻlO�ReQN/^pe\ M e a s u r e s \ S u m   o f   �O���e-�eQ@b�_a0_ 0 sk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 T a b l e s \ �N�SN/^pe�0�O���0�Nw��0ꁻlO�ReQN/^pe\ C o l u m n s \ ��/e�c����[�pe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 T a b l e s \ �N�SN/^pe�0�O���0�Nw��0ꁻlO�ReQN/^pe\ C o l u m n s \ ��/e�c����[�pe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 T a b l e s \ �N�SN/^pe�0�O���0�Nw��0ꁻlO�ReQN/^pe\ C o l u m n s \ ���Nw�����[�pe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 T a b l e s \ �N�SN/^pe�0�O���0�Nw��0ꁻlO�ReQN/^pe\ C o l u m n s \ ���Nw�����[�pe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 T a b l e s \ �N�SN/^pe�0�O���0�Nw��0ꁻlO�ReQN/^pe\ C o l u m n s \ ���Nw�����[�pe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 T a b l e s \ �N�SN/^pe�0�O���0�Nw��0ꁻlO�ReQN/^pe\ C o l u m n s \ ���Nw�����[�pe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 T a b l e s \ �N�SN/^pe�0�O���0�Nw��0ꁻlO�ReQN/^pe\ C o l u m n s \ ���Nw�����[�pe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 T a b l e s \ �N�SN/^pe�0�O���0�Nw��0ꁻlO�ReQN/^pe\ C o l u m n s \ ��/e�c����[�s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 T a b l e s \ �N�SN/^pe�0�O���0�Nw��0ꁻlO�ReQN/^pe\ C o l u m n s \ ��/e�c����[�s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 T a b l e s \ �N�SN/^pe�0�O���0�Nw��0ꁻlO�ReQN/^pe\ C o l u m n s \ ���Nw�����[�s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 T a b l e s \ �N�SN/^pe�0�O���0�Nw��0ꁻlO�ReQN/^pe\ C o l u m n s \ ���Nw�����[�s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 T a b l e s \ �N�SN/^pe�0�O���0�Nw��0ꁻlO�ReQN/^pe\ C o l u m n s \ ���Nw�����[�s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 T a b l e s \ �N�SN/^pe�0�O���0�Nw��0ꁻlO�ReQN/^pe\ C o l u m n s \ ���Nw�����[�s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 T a b l e s \ �N�SN/^pe�0�O���0�Nw��0ꁻlO�ReQN/^pe\ C o l u m n s \ ���Nw�����[�s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 T a b l e s \ �N�SN/^pe�0�O���0�Nw��0ꁻlO�ReQN/^pe\ C o l u m n s \ �O���e-�eQ@b-N_ 0 sk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 T a b l e s \ �N�SN/^pe�0�O���0�Nw��0ꁻlO�ReQN/^pe\ C o l u m n s \ �O���e-�eQ@b-N_ 1 sk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 T a b l e s \ �N�SN/^pe�0�O���0�Nw��0ꁻlO�ReQN/^pe\ C o l u m n s \ �O���e-�eQ@b-N_ 2 sk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 T a b l e s \ �N�SN/^pe�0�O���0�Nw��0ꁻlO�ReQN/^pe\ C o l u m n s \ �O���e-�eQ@b-N_ 3 sk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 T a b l e s \ �N�SN/^pe�0�O���0�Nw��0ꁻlO�ReQN/^pe\ C o l u m n s \ �O���e-�eQ@b-N_ 4 sk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 T a b l e s \ �N�SN/^pe�0�O���0�Nw��0ꁻlO�ReQN/^pe\ C o l u m n s \ �O���e-�eQ@b-N_ 5 sk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 T a b l e s \ �N�SN/^pe�0�O���0�Nw��0ꁻlO�ReQN/^pe\ C o l u m n s \ �O���e-�eQ@b�_a0_ 0  g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 T a b l e s \ �N�SN/^pe�0�O���0�Nw��0ꁻlO�ReQN/^pe\ C o l u m n s \ �O���e-�eQ@b�_a0_ 1 sk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 T a b l e s \ �N�SN/^pe�0�O���0�Nw��0ꁻlO�ReQN/^pe\ C o l u m n s \ �O���e-�eQ@b�_a0_ 2 sk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 T a b l e s \ �N�SN/^pe�0�O���0�Nw��0ꁻlO�ReQN/^pe\ C o l u m n s \ �O���e-�eQ@b�_a0_ 3 sk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 T a b l e s \ �N�SN/^pe�0�O���0�Nw��0ꁻlO�ReQN/^pe\ C o l u m n s \ �O���e-�eQ@b�_a0_ 4 sk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 T a b l e s \ �N�SN/^pe�0�O���0�Nw��0ꁻlO�ReQN/^pe\ C o l u m n s \ �O���e-�eQ@b�_a0_ 5 sk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 T a b l e s \ �N�SN/^pe�0�O���0�Nw��0ꁻlO�ReQN/^pe\ C o l u m n s \ ꁻlO�ReQN/^pe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 T a b l e s \ �N�SN/^pe�0�O���0�Nw��0ꁻlO�ReQN/^pe\ M e a s u r e s \ ꁻlO�ReQ�s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 T a b l e s \ �N�SN/^pe�0�O���0�Nw��0ꁻlO�ReQN/^pe\ M e a s u r e s \ �Nw����[�s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 T a b l e s \ �N�SN/^pe�0�O���0�Nw��0ꁻlO�ReQN/^pe\ C o l u m n s \ 7u�t^�N�S�6 5 sk�N
N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 7ut^\�N�S  ( 0 ^�1 4 sk) \ A d d i t i o n a l 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 T a b l e s \ �N�SN/^pe�0�O���0�Nw��0ꁻlO�ReQN/^pe\ C o l u m n s \ sYt^\�N�S�0 ^�1 4 sk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 7uu#ut^b�  �N�S  ( 1 5 ^�6 4 sk) \ A d d i t i o n a l 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 T a b l e s \ �N�SN/^pe�0�O���0�Nw��0ꁻlO�ReQN/^pe\ C o l u m n s \ sYu#ut^b��N�S�1 5 ^�6 4 sk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 7u�t^�N�S  ( 6 5 sk�N
N) \ A d d i t i o n a l 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 T a b l e s \ �N�SN/^pe�0�O���0�Nw��0ꁻlO�ReQN/^pe\ C o l u m n s \ sY�t^�N�S�6 5 sk�N
N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 sYt^\�N�S  ( 0 ^�1 4 sk) \ A d d i t i o n a l 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 T a b l e s \ �N�SN/^pe�0�O���0�Nw��0ꁻlO�ReQN/^pe\ C o l u m n s \ 7u0 - 5 sk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 sYu#ut^b�  �N�S  ( 1 5 ^�6 4 sk) \ A d d i t i o n a l 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 T a b l e s \ �N�SN/^pe�0�O���0�Nw��0ꁻlO�ReQN/^pe\ C o l u m n s \ 7u6 5 - 6 9 sk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 sY�t^�N�S  ( 6 5 sk�N
N) \ A d d i t i o n a l 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 T a b l e s \ �N�SN/^pe�0�O���0�Nw��0ꁻlO�ReQN/^pe\ C o l u m n s \ 7u7 5 sk�N
N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 7u6 5     ^�6 9 \ A d d i t i o n a l 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 T a b l e s \ �N�SN/^pe�0�O���0�Nw��0ꁻlO�ReQN/^pe\ C o l u m n s \ 7u7 0 - 7 4 sk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 7u6   *g�n\ A d d i t i o n a l 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 T a b l e s \ �N�SN/^pe�0�O���0�Nw��0ꁻlO�ReQN/^pe\ C o l u m n s \ sY0 - 5 sk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 7u7 0     ^�7 4 \ A d d i t i o n a l 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 T a b l e s \ �N�SN/^pe�0�O���0�Nw��0ꁻlO�ReQN/^pe\ C o l u m n s \ sY6 5 - 6 9 sk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 7u7 5   �N
N\ A d d i t i o n a l 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 T a b l e s \ �N�SN/^pe�0�O���0�Nw��0ꁻlO�ReQN/^pe\ C o l u m n s \ sY7 0 - 7 4 sk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 sY6   *g�n\ A d d i t i o n a l 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 T a b l e s \ �N�SN/^pe�0�O���0�Nw��0ꁻlO�ReQN/^pe\ C o l u m n s \ sY7 5 sk�N
N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 sY6 5     ^�6 9 \ A d d i t i o n a l 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 T a b l e s \ �N�SN/^pe�0�O���0�Nw��0ꁻlO�ReQN/^pe\ C o l u m n s \ t^\�N�ST��0 ^�1 4 sk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 sY7 0     ^�7 4 \ A d d i t i o n a l 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 T a b l e s \ �N�SN/^pe�0�O���0�Nw��0ꁻlO�ReQN/^pe\ C o l u m n s \ 6 5 sk�N
N N�NN/^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 sY7 5   �N
N\ A d d i t i o n a l 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 T a b l e s \ �N�SN/^pe�0�O���0�Nw��0ꁻlO�ReQN/^pe\ C o l u m n s \ 6 5 sk�N
NX[(WN/^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 6 5 sk�N
N   N�NN/^\ A d d i t i o n a l 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 T a b l e s \ �N�SN/^pe�0�O���0�Nw��0ꁻlO�ReQN/^pe\ C o l u m n s \ Y�V�N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 6 5 sk�N
N  +YfZN/^\ A d d i t i o n a l 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 ( �S�)   Y�V�N\ A d d i t i o n a l 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 N/^pe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 N/^pe\ A d d i t i o n a l 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 �N�S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 �N�S\ A d d i t i o n a l 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 �t^�N�ST��6 5 sk�N
N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 �t^�N�ST��6 5 sk�N
N	�\ A d d i t i o n a l 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 ؚb�S�s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 ؚb�S�s\ A d d i t i o n a l 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 T a b l e s \ �N�SN/^pe�0�O���0�Nw��0ꁻlO�ReQN/^pe\ M e a s u r e s \ s^GW  /   ؚb�S�s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 T a b l e s \ �N�SN/^pe�0�O���0�Nw��0ꁻlO�ReQN/^pe\ s^GW  /   ؚb�S�s\ A d d i t i o n a l 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 T a b l e s \ �N�SN/^pe�0�O���0�Nw��0ꁻlO�ReQN/^pe\ C o l u m n s \ 6 5 sk�N
N+YfZN/^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 t^\�N�S�0 - 1 4 	�T�\ A d d i t i o n a l 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 6 sk*g�nT�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 6 sk*g�nT�\ A d d i t i o n a l 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 �O���e-�eQ@b-N_ 0 sk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 �O���e-�eQ@b-N_ 0 sk\ A d d i t i o n a l 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 �O���e-�eQ@b-N_ 1 sk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 �O���e-�eQ@b-N_ 1 sk\ A d d i t i o n a l 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 �O���e-�eQ@b-N_ 2 sk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 �O���e-�eQ@b-N_ 2 sk\ A d d i t i o n a l 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 �O���e-�eQ@b-N_ 3 sk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 �O���e-�eQ@b-N_ 3 sk\ A d d i t i o n a l 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 �O���e-�eQ@b-N_ 4 sk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 �O���e-�eQ@b-N_ 4 sk\ A d d i t i o n a l 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 �O���e-�eQ@b-N_ 5 sk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 �O���e-�eQ@b-N_ 5 sk\ A d d i t i o n a l 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 T a b l e s \ �N�SN/^pe�0�O���0�Nw��0ꁻlO�ReQN/^pe\ C o l u m n s \ t^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 �O���e-�eQ@b�_a0_ 0  g\ A d d i t i o n a l 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 �O���e-�eQ@b�_a0_ 1 sk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 �O���e-�eQ@b�_a0_ 1 sk\ A d d i t i o n a l 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 �O���e-�eQ@b�_a0_ 2 sk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 �O���e-�eQ@b�_a0_ 2 sk\ A d d i t i o n a l 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 �O���e-�eQ@b�_a0_ 3 sk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 �O���e-�eQ@b�_a0_ 3 sk\ A d d i t i o n a l 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 �O���e-�eQ@b�_a0_ 4 sk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 �O���e-�eQ@b�_a0_ 4 sk\ A d d i t i o n a l 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 �O���e-�eQ@b�_a0_ 5 sk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 �O���e-�eQ@b�_a0_ 5 sk\ A d d i t i o n a l 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 ��/e�c����[�pe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 ��/e�c����[�pe\ A d d i t i o n a l 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 ��/e�c����[�pe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 ��/e�c����[�pe\ A d d i t i o n a l 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 ���Nw�����[�pe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 ���Nw�����[�pe\ A d d i t i o n a l 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 ���Nw�����[�pe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 ���Nw�����[�pe\ A d d i t i o n a l 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 ���Nw�����[�pe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 ���Nw�����[�pe\ A d d i t i o n a l 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 ���Nw�����[�pe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 ���Nw�����[�pe\ A d d i t i o n a l 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 ���Nw�����[�pe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 ���Nw�����[�pe\ A d d i t i o n a l 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 ��/e�c����[�s\ A d d i t i o n a l 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 ��/e�c����[�s\ A d d i t i o n a l 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 ���Nw�����[�s\ A d d i t i o n a l 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 ���Nw�����[�s\ A d d i t i o n a l 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 ���Nw�����[�s\ A d d i t i o n a l 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 ���Nw�����[�s\ A d d i t i o n a l 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 ���Nw�����[�s\ A d d i t i o n a l 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 T a b l e s \ �N�SN/^pe�0�O���0�Nw��0ꁻlO�ReQN/^pe\ s^GW  /   ��/e�c����[�s\ A d d i t i o n a l 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 T a b l e s \ �N�SN/^pe�0�O���0�Nw��0ꁻlO�ReQN/^pe\ s^GW  /   ��/e�c����[�s\ A d d i t i o n a l 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 T a b l e s \ �N�SN/^pe�0�O���0�Nw��0ꁻlO�ReQN/^pe\ s^GW  /   ���Nw�����[�s\ A d d i t i o n a l 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 T a b l e s \ �N�SN/^pe�0�O���0�Nw��0ꁻlO�ReQN/^pe\ s^GW  /   ���Nw�����[�s\ A d d i t i o n a l 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 T a b l e s \ �N�SN/^pe�0�O���0�Nw��0ꁻlO�ReQN/^pe\ s^GW  /   ���Nw�����[�s\ A d d i t i o n a l 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 T a b l e s \ �N�SN/^pe�0�O���0�Nw��0ꁻlO�ReQN/^pe\ s^GW  /   ���Nw�����[�s\ A d d i t i o n a l 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 T a b l e s \ �N�SN/^pe�0�O���0�Nw��0ꁻlO�ReQN/^pe\ s^GW  /   ���Nw�����[�s\ A d d i t i o n a l 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 T a b l e s \ �N�SN/^pe�0�O���0�Nw��0ꁻlO�ReQN/^pe\ M e a s u r e s \ T�  /   ꁻlO�ReQN/^pe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 T a b l e s \ �N�SN/^pe�0�O���0�Nw��0ꁻlO�ReQN/^pe\ T�  /   ꁻlO�ReQN/^pe\ A d d i t i o n a l 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 T a b l e s \ f[!h%Rf[}PQ�zu�_pe< / K e y > < / a : K e y > < a : V a l u e   i : t y p e = " D i a g r a m D i s p l a y N o d e V i e w S t a t e " > < H e i g h t > 1 5 0 < / H e i g h t > < I s E x p a n d e d > t r u e < / I s E x p a n d e d > < L a y e d O u t > t r u e < / L a y e d O u t > < S c r o l l V e r t i c a l O f f s e t > 1 0 0 . 9 9 9 9 9 9 9 9 9 9 9 9 9 7 < / S c r o l l V e r t i c a l O f f s e t > < T a b I n d e x > 1 < / T a b I n d e x > < T o p > 2 4 6 . 4 9 7 9 3 5 5 3 2 3 2 5 3 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 T a b l e s \ f[!h%Rf[}PQ�zu�_pe\ C o l u m n s \ euT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 T a b l e s \ f[!h%Rf[}PQ�zu�_pe\ C o l u m n s \ t^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 T a b l e s \ f[!h%Rf[}PQ�zu�_pe\ C o l u m n s \ PQ�z�0u�_pe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 T a b l e s \ f[!h%Rf[}PQ�zu�_pe\ C o l u m n s \ f[!h:SR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 T a b l e s \ f[!h%Rf[}PQ�zu�_pe\ C o l u m n s \  g'Y$P_ PQ�zu�_pe�f[!h:SRT0h0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 T a b l e s \ f[!h%Rf[}PQ�zu�_pe\ C o l u m n s \  g\$P_ PQ�zu�_pe�f[!h:SRT0h0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 T a b l e s \ f[!h%Rf[}PQ�zu�_pe\ C o l u m n s \ s^GW$P_ PQ�zu�_pe�f[!h:SRT0h0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 T a b l e s \ f[!h%Rf[}PQ�zu�_pe\ C o l u m n s \ -N.Y$P_ PQ�zu�_pe�f[!h:SRT0h0	�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 T a b l e s \ f[!h%Rf[}PQ�zu�_pe\ C o l u m n s \ ~0a0TSn o 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 T a b l e s \ f[!h%Rf[}PQ�zu�_pe\ M e a s u r e s \ T�  /   PQ�z�0u�_pe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 T a b l e s \ f[!h%Rf[}PQ�zu�_pe\ T�  /   PQ�z�0u�_pe  2 \ A d d i t i o n a l 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 T a b l e s \ f[!h%Rf[}PQ�zu�_pe\ T�  /   s^GW$P_ PQ�zu�_pe�f[!h:SRT0h0	�\ A d d i t i o n a l 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 T a b l e s \ f[!h%Rf[}PQ�zu�_pe\ C o l u m n s \ -N.Y$P_ PQ�zu�_pe_ f[!h:SRT0h0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 T a b l e s \ f[!h%Rf[}PQ�zu�_pe\ T�  /   -N.Y$P_ PQ�zu�_pe�f[!h:SRT0h0	�\ A d d i t i o n a l 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 T a b l e s \ f[t^%Rf[}PQ�zu�_pe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 6 5 4 . 2 4 7 0 6 3 7 4 4 6 2 0 8 5 < / L e f t > < S c r o l l V e r t i c a l O f f s e t > 4 8 < / S c r o l l V e r t i c a l O f f s e t > < T a b I n d e x > 3 < / T a b I n d e x > < T o p > 1 2 7 . 3 3 8 6 5 8 1 5 7 8 7 9 9 9 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 T a b l e s \ f[t^%Rf[}PQ�zu�_pe\ C o l u m n s \ euT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 T a b l e s \ f[t^%Rf[}PQ�zu�_pe\ C o l u m n s \ f[t^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 T a b l e s \ f[t^%Rf[}PQ�zu�_pe\ C o l u m n s \ f[}pe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 T a b l e s \ f[t^%Rf[}PQ�zu�_pe\ C o l u m n s \ PQ�z�0u�_pe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 T a b l e s \ f[t^%Rf[}PQ�zu�_pe\ C o l u m n s \ f[!hT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 T a b l e s \ f[t^%Rf[}PQ�zu�_pe\ C o l u m n s \ f[!h:SR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 T a b l e s \ f[t^%Rf[}PQ�zu�_pe\ C o l u m n s \ ~0a0TSn o 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 T a b l e s \ f[t^%Rf[}PQ�zu�_pe\ M e a s u r e s \ T�  /   f[}pe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 T a b l e s \ f[t^%Rf[}PQ�zu�_pe\ T�  /   f[}pe\ A d d i t i o n a l 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 T a b l e s \ f[t^%Rf[}PQ�zu�_pe\ M e a s u r e s \ T�  /   PQ�z�0u�_pe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 T a b l e s \ f[t^%Rf[}PQ�zu�_pe\ T�  /   PQ�z�0u�_pe\ A d d i t i o n a l 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 T a b l e s \ ꁻlOT�yN/^pe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 3 2 9 . 3 5 6 9 3 0 1 3 1 3 0 5 2 6 < / L e f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 T a b l e s \ ꁻlOT�yN/^pe\ C o l u m n s \ I D 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 T a b l e s \ ꁻlOT�yN/^pe\ C o l u m n s \ ~0a0TSn o 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 T a b l e s \ ꁻlOT�yN/^pe\ C o l u m n s \ ꁻlOT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 T a b l e s \ ꁻlOT�yN/^pe\ C o l u m n s \ O�Tpe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 T a b l e s \ ꁻlOT�yN/^pe\ M e a s u r e s \ T�  /   O�Tpe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 T a b l e s \ ꁻlOT�yN/^pe\ T�  /   O�Tpe\ A d d i t i o n a l 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 T a b l e s \ �c��0�0�0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 8 9 4 . 2 4 7 0 6 3 7 4 4 6 2 0 8 5 < / L e f t > < T a b I n d e x > 4 < / T a b I n d e x > < T o p > 2 2 6 . 1 2 2 9 3 5 5 3 2 3 2 5 3 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 T a b l e s \ �c��0�0�0\ C o l u m n s \ t^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 T a b l e s \ �c��0�0�0\ C o l u m n s \ ~0a0TSC D 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 T a b l e s \ �c��0�0�0\ C o l u m n s \ t^b�:SRC D 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 T a b l e s \ �c��0�0�0\ C o l u m n s \ t^b�:SR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 T a b l e s \ �c��0�0�0\ C o l u m n s \ �Npe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 T a b l e s \ �c��0�0�0\ C o l u m n s \ �c�b i t 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 T a b l e s \ �c��0�0�0\ M e a s u r e s \ T�  /   �Npe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 T a b l e s \ �c��0�0�0\ T�  /   �Npe  2 \ A d d i t i o n a l 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 R e l a t i o n s h i p s \ & l t ; T a b l e s \ �N�SN/^pe�0�O���0�Nw��0ꁻlO�ReQN/^pe\ C o l u m n s \ ~0a0TSn o & g t ; - & l t ; T a b l e s \ ~0a0TS_ �0�0�0�0�0�0�0\ C o l u m n s \ ju�S& g t ; < / K e y > < / a : K e y > < a : V a l u e   i : t y p e = " D i a g r a m D i s p l a y L i n k V i e w S t a t e " > < A u t o m a t i o n P r o p e r t y H e l p e r T e x t > �0�0�0  �0�0�0�0  1 :   ( 6 2 6 . 9 4 0 8 9 04 3 6 . 2 4 5 8 7 1 0 6 4 6 5 1 ) 0�0�0�0  �0�0�0�0  2 :   ( 5 2 8 . 1 2 2 1 1 5 03 9 2 . 1 3 5 1 3 3 2 9 3 7 6 1 ) 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 6 2 6 . 9 4 0 8 9 < / b : _ x > < b : _ y > 4 3 6 . 2 4 5 8 7 1 0 6 4 6 5 0 6 < / b : _ y > < / b : P o i n t > < b : P o i n t > < b : _ x > 6 2 6 . 9 4 0 8 9 < / b : _ x > < b : _ y > 4 1 6 . 1 9 0 5 0 2 < / b : _ y > < / b : P o i n t > < b : P o i n t > < b : _ x > 6 2 4 . 9 4 0 8 9 < / b : _ x > < b : _ y > 4 1 4 . 1 9 0 5 0 2 < / b : _ y > < / b : P o i n t > < b : P o i n t > < b : _ x > 5 3 0 . 1 2 2 1 1 5 < / b : _ x > < b : _ y > 4 1 4 . 1 9 0 5 0 2 < / b : _ y > < / b : P o i n t > < b : P o i n t > < b : _ x > 5 2 8 . 1 2 2 1 1 5 < / b : _ x > < b : _ y > 4 1 2 . 1 9 0 5 0 2 < / b : _ y > < / b : P o i n t > < b : P o i n t > < b : _ x > 5 2 8 . 1 2 2 1 1 5 < / b : _ x > < b : _ y > 3 9 2 . 1 3 5 1 3 3 2 9 3 7 6 0 5 3 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 R e l a t i o n s h i p s \ & l t ; T a b l e s \ �N�SN/^pe�0�O���0�Nw��0ꁻlO�ReQN/^pe\ C o l u m n s \ ~0a0TSn o & g t ; - & l t ; T a b l e s \ ~0a0TS_ �0�0�0�0�0�0�0\ C o l u m n s \ ju�S& g t ; \ F K 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 6 1 8 . 9 4 0 8 9 < / b : _ x > < b : _ y > 4 3 6 . 2 4 5 8 7 1 0 6 4 6 5 0 6 < / b : _ y > < / L a b e l L o c a t i o n > < L o c a t i o n   x m l n s : b = " h t t p : / / s c h e m a s . d a t a c o n t r a c t . o r g / 2 0 0 4 / 0 7 / S y s t e m . W i n d o w s " > < b : _ x > 6 2 6 . 9 4 0 8 9 < / b : _ x > < b : _ y > 4 5 2 . 2 4 5 8 7 1 0 6 4 6 5 0 6 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 R e l a t i o n s h i p s \ & l t ; T a b l e s \ �N�SN/^pe�0�O���0�Nw��0ꁻlO�ReQN/^pe\ C o l u m n s \ ~0a0TSn o & g t ; - & l t ; T a b l e s \ ~0a0TS_ �0�0�0�0�0�0�0\ C o l u m n s \ ju�S& g t ; \ P K 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 5 2 0 . 1 2 2 1 1 5 < / b : _ x > < b : _ y > 3 7 6 . 1 3 5 1 3 3 2 9 3 7 6 0 5 3 < / b : _ y > < / L a b e l L o c a t i o n > < L o c a t i o n   x m l n s : b = " h t t p : / / s c h e m a s . d a t a c o n t r a c t . o r g / 2 0 0 4 / 0 7 / S y s t e m . W i n d o w s " > < b : _ x > 5 2 8 . 1 2 2 1 1 5 < / b : _ x > < b : _ y > 3 7 6 . 1 3 5 1 3 3 2 9 3 7 6 0 5 3 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 R e l a t i o n s h i p s \ & l t ; T a b l e s \ �N�SN/^pe�0�O���0�Nw��0ꁻlO�ReQN/^pe\ C o l u m n s \ ~0a0TSn o & g t ; - & l t ; T a b l e s \ ~0a0TS_ �0�0�0�0�0�0�0\ C o l u m n s \ ju�S& g t ; \ C r o s s F i l t e r 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 6 2 6 . 9 4 0 8 9 < / b : _ x > < b : _ y > 4 3 6 . 2 4 5 8 7 1 0 6 4 6 5 0 6 < / b : _ y > < / b : P o i n t > < b : P o i n t > < b : _ x > 6 2 6 . 9 4 0 8 9 < / b : _ x > < b : _ y > 4 1 6 . 1 9 0 5 0 2 < / b : _ y > < / b : P o i n t > < b : P o i n t > < b : _ x > 6 2 4 . 9 4 0 8 9 < / b : _ x > < b : _ y > 4 1 4 . 1 9 0 5 0 2 < / b : _ y > < / b : P o i n t > < b : P o i n t > < b : _ x > 5 3 0 . 1 2 2 1 1 5 < / b : _ x > < b : _ y > 4 1 4 . 1 9 0 5 0 2 < / b : _ y > < / b : P o i n t > < b : P o i n t > < b : _ x > 5 2 8 . 1 2 2 1 1 5 < / b : _ x > < b : _ y > 4 1 2 . 1 9 0 5 0 2 < / b : _ y > < / b : P o i n t > < b : P o i n t > < b : _ x > 5 2 8 . 1 2 2 1 1 5 < / b : _ x > < b : _ y > 3 9 2 . 1 3 5 1 3 3 2 9 3 7 6 0 5 3 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 R e l a t i o n s h i p s \ & l t ; T a b l e s \ f[!h%Rf[}PQ�zu�_pe\ C o l u m n s \ ~0a0TSn o & g t ; - & l t ; T a b l e s \ ~0a0TS_ �0�0�0�0�0�0�0\ C o l u m n s \ ju�S& g t ; < / K e y > < / a : K e y > < a : V a l u e   i : t y p e = " D i a g r a m D i s p l a y L i n k V i e w S t a t e " > < A u t o m a t i o n P r o p e r t y H e l p e r T e x t > �0�0�0  �0�0�0�0  1 :   ( 2 1 6 03 2 1 . 4 9 7 9 3 6 ) 0�0�0�0  �0�0�0�0  2 :   ( 4 1 2 . 1 2 2 1 1 4 6 7 8 2 1 3 03 0 1 . 1 3 5 1 3 3 ) 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 2 1 6 . 0 0 0 0 0 0 0 0 0 0 0 0 0 3 < / b : _ x > < b : _ y > 3 2 1 . 4 9 7 9 3 6 < / b : _ y > < / b : P o i n t > < b : P o i n t > < b : _ x > 3 1 2 . 0 6 1 0 5 7 5 < / b : _ x > < b : _ y > 3 2 1 . 4 9 7 9 3 6 < / b : _ y > < / b : P o i n t > < b : P o i n t > < b : _ x > 3 1 4 . 0 6 1 0 5 7 5 < / b : _ x > < b : _ y > 3 1 9 . 4 9 7 9 3 6 < / b : _ y > < / b : P o i n t > < b : P o i n t > < b : _ x > 3 1 4 . 0 6 1 0 5 7 5 < / b : _ x > < b : _ y > 3 0 3 . 1 3 5 1 3 3 < / b : _ y > < / b : P o i n t > < b : P o i n t > < b : _ x > 3 1 6 . 0 6 1 0 5 7 5 < / b : _ x > < b : _ y > 3 0 1 . 1 3 5 1 3 3 < / b : _ y > < / b : P o i n t > < b : P o i n t > < b : _ x > 4 1 2 . 1 2 2 1 1 4 6 7 8 2 1 3 1 7 < / b : _ x > < b : _ y > 3 0 1 . 1 3 5 1 3 3 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 R e l a t i o n s h i p s \ & l t ; T a b l e s \ f[!h%Rf[}PQ�zu�_pe\ C o l u m n s \ ~0a0TSn o & g t ; - & l t ; T a b l e s \ ~0a0TS_ �0�0�0�0�0�0�0\ C o l u m n s \ ju�S& g t ; \ F K 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 2 0 0 . 0 0 0 0 0 0 0 0 0 0 0 0 0 3 < / b : _ x > < b : _ y > 3 1 3 . 4 9 7 9 3 6 < / b : _ y > < / L a b e l L o c a t i o n > < L o c a t i o n   x m l n s : b = " h t t p : / / s c h e m a s . d a t a c o n t r a c t . o r g / 2 0 0 4 / 0 7 / S y s t e m . W i n d o w s " > < b : _ x > 2 0 0 < / b : _ x > < b : _ y > 3 2 1 . 4 9 7 9 3 6 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 R e l a t i o n s h i p s \ & l t ; T a b l e s \ f[!h%Rf[}PQ�zu�_pe\ C o l u m n s \ ~0a0TSn o & g t ; - & l t ; T a b l e s \ ~0a0TS_ �0�0�0�0�0�0�0\ C o l u m n s \ ju�S& g t ; \ P K 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 4 1 2 . 1 2 2 1 1 4 6 7 8 2 1 3 1 7 < / b : _ x > < b : _ y > 2 9 3 . 1 3 5 1 3 3 < / b : _ y > < / L a b e l L o c a t i o n > < L o c a t i o n   x m l n s : b = " h t t p : / / s c h e m a s . d a t a c o n t r a c t . o r g / 2 0 0 4 / 0 7 / S y s t e m . W i n d o w s " > < b : _ x > 4 2 8 . 1 2 2 1 1 4 6 7 8 2 1 3 1 7 < / b : _ x > < b : _ y > 3 0 1 . 1 3 5 1 3 3 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 R e l a t i o n s h i p s \ & l t ; T a b l e s \ f[!h%Rf[}PQ�zu�_pe\ C o l u m n s \ ~0a0TSn o & g t ; - & l t ; T a b l e s \ ~0a0TS_ �0�0�0�0�0�0�0\ C o l u m n s \ ju�S& g t ; \ C r o s s F i l t e r 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 2 1 6 . 0 0 0 0 0 0 0 0 0 0 0 0 0 3 < / b : _ x > < b : _ y > 3 2 1 . 4 9 7 9 3 6 < / b : _ y > < / b : P o i n t > < b : P o i n t > < b : _ x > 3 1 2 . 0 6 1 0 5 7 5 < / b : _ x > < b : _ y > 3 2 1 . 4 9 7 9 3 6 < / b : _ y > < / b : P o i n t > < b : P o i n t > < b : _ x > 3 1 4 . 0 6 1 0 5 7 5 < / b : _ x > < b : _ y > 3 1 9 . 4 9 7 9 3 6 < / b : _ y > < / b : P o i n t > < b : P o i n t > < b : _ x > 3 1 4 . 0 6 1 0 5 7 5 < / b : _ x > < b : _ y > 3 0 3 . 1 3 5 1 3 3 < / b : _ y > < / b : P o i n t > < b : P o i n t > < b : _ x > 3 1 6 . 0 6 1 0 5 7 5 < / b : _ x > < b : _ y > 3 0 1 . 1 3 5 1 3 3 < / b : _ y > < / b : P o i n t > < b : P o i n t > < b : _ x > 4 1 2 . 1 2 2 1 1 4 6 7 8 2 1 3 1 7 < / b : _ x > < b : _ y > 3 0 1 . 1 3 5 1 3 3 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 R e l a t i o n s h i p s \ & l t ; T a b l e s \ f[t^%Rf[}PQ�zu�_pe\ C o l u m n s \ ~0a0TSn o & g t ; - & l t ; T a b l e s \ ~0a0TS_ �0�0�0�0�0�0�0\ C o l u m n s \ ju�S& g t ; < / K e y > < / a : K e y > < a : V a l u e   i : t y p e = " D i a g r a m D i s p l a y L i n k V i e w S t a t e " > < A u t o m a t i o n P r o p e r t y H e l p e r T e x t > �0�0�0  �0�0�0�0  1 :   ( 6 3 8 . 2 4 7 0 6 3 7 4 4 6 2 1 01 9 9 . 1 3 5 1 3 3 ) 0�0�0�0  �0�0�0�0  2 :   ( 5 3 8 . 1 2 2 1 1 5 02 1 0 . 1 3 5 1 3 3 2 9 3 7 6 1 ) 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 6 3 8 . 2 4 7 0 6 3 7 4 4 6 2 0 8 5 < / b : _ x > < b : _ y > 1 9 9 . 1 3 5 1 3 3 0 0 0 0 0 0 0 2 < / b : _ y > < / b : P o i n t > < b : P o i n t > < b : _ x > 5 4 0 . 1 2 2 1 1 5 < / b : _ x > < b : _ y > 1 9 9 . 1 3 5 1 3 3 < / b : _ y > < / b : P o i n t > < b : P o i n t > < b : _ x > 5 3 8 . 1 2 2 1 1 5 < / b : _ x > < b : _ y > 2 0 1 . 1 3 5 1 3 3 < / b : _ y > < / b : P o i n t > < b : P o i n t > < b : _ x > 5 3 8 . 1 2 2 1 1 5 < / b : _ x > < b : _ y > 2 1 0 . 1 3 5 1 3 3 2 9 3 7 6 0 5 3 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 R e l a t i o n s h i p s \ & l t ; T a b l e s \ f[t^%Rf[}PQ�zu�_pe\ C o l u m n s \ ~0a0TSn o & g t ; - & l t ; T a b l e s \ ~0a0TS_ �0�0�0�0�0�0�0\ C o l u m n s \ ju�S& g t ; \ F K 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 6 3 8 . 2 4 7 0 6 3 7 4 4 6 2 0 8 5 < / b : _ x > < b : _ y > 1 9 1 . 1 3 5 1 3 3 0 0 0 0 0 0 0 2 < / b : _ y > < / L a b e l L o c a t i o n > < L o c a t i o n   x m l n s : b = " h t t p : / / s c h e m a s . d a t a c o n t r a c t . o r g / 2 0 0 4 / 0 7 / S y s t e m . W i n d o w s " > < b : _ x > 6 5 4 . 2 4 7 0 6 3 7 4 4 6 2 0 8 5 < / b : _ x > < b : _ y > 1 9 9 . 1 3 5 1 3 3 < / b : _ y > < / L o c a t i o n > < S h a p e R o t a t e A n g l e > 1 7 9 . 9 9 9 9 9 9 9 9 9 9 9 9 8 9 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 R e l a t i o n s h i p s \ & l t ; T a b l e s \ f[t^%Rf[}PQ�zu�_pe\ C o l u m n s \ ~0a0TSn o & g t ; - & l t ; T a b l e s \ ~0a0TS_ �0�0�0�0�0�0�0\ C o l u m n s \ ju�S& g t ; \ P K 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 5 3 0 . 1 2 2 1 1 5 < / b : _ x > < b : _ y > 2 1 0 . 1 3 5 1 3 3 2 9 3 7 6 0 5 3 < / b : _ y > < / L a b e l L o c a t i o n > < L o c a t i o n   x m l n s : b = " h t t p : / / s c h e m a s . d a t a c o n t r a c t . o r g / 2 0 0 4 / 0 7 / S y s t e m . W i n d o w s " > < b : _ x > 5 3 8 . 1 2 2 1 1 5 < / b : _ x > < b : _ y > 2 2 6 . 1 3 5 1 3 3 2 9 3 7 6 0 5 3 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 R e l a t i o n s h i p s \ & l t ; T a b l e s \ f[t^%Rf[}PQ�zu�_pe\ C o l u m n s \ ~0a0TSn o & g t ; - & l t ; T a b l e s \ ~0a0TS_ �0�0�0�0�0�0�0\ C o l u m n s \ ju�S& g t ; \ C r o s s F i l t e r 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 6 3 8 . 2 4 7 0 6 3 7 4 4 6 2 0 8 5 < / b : _ x > < b : _ y > 1 9 9 . 1 3 5 1 3 3 0 0 0 0 0 0 0 2 < / b : _ y > < / b : P o i n t > < b : P o i n t > < b : _ x > 5 4 0 . 1 2 2 1 1 5 < / b : _ x > < b : _ y > 1 9 9 . 1 3 5 1 3 3 < / b : _ y > < / b : P o i n t > < b : P o i n t > < b : _ x > 5 3 8 . 1 2 2 1 1 5 < / b : _ x > < b : _ y > 2 0 1 . 1 3 5 1 3 3 < / b : _ y > < / b : P o i n t > < b : P o i n t > < b : _ x > 5 3 8 . 1 2 2 1 1 5 < / b : _ x > < b : _ y > 2 1 0 . 1 3 5 1 3 3 2 9 3 7 6 0 5 3 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 R e l a t i o n s h i p s \ & l t ; T a b l e s \ ꁻlOT�yN/^pe\ C o l u m n s \ ~0a0TSn o & g t ; - & l t ; T a b l e s \ ~0a0TS_ �0�0�0�0�0�0�0\ C o l u m n s \ ju�S& g t ; < / K e y > < / a : K e y > < a : V a l u e   i : t y p e = " D i a g r a m D i s p l a y L i n k V i e w S t a t e " > < A u t o m a t i o n P r o p e r t y H e l p e r T e x t > �0�0�0  �0�0�0�0  1 :   ( 4 2 9 . 3 5 6 9 3 01 6 6 ) 0�0�0�0  �0�0�0�0  2 :   ( 5 1 8 . 1 2 2 1 1 5 02 1 0 . 1 3 5 1 3 3 2 9 3 7 6 1 ) 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 4 2 9 . 3 5 6 9 2 9 9 9 9 9 9 9 9 2 < / b : _ x > < b : _ y > 1 6 6 < / b : _ y > < / b : P o i n t > < b : P o i n t > < b : _ x > 4 2 9 . 3 5 6 9 3 < / b : _ x > < b : _ y > 1 8 6 . 0 6 7 5 6 6 < / b : _ y > < / b : P o i n t > < b : P o i n t > < b : _ x > 4 3 1 . 3 5 6 9 3 < / b : _ x > < b : _ y > 1 8 8 . 0 6 7 5 6 6 < / b : _ y > < / b : P o i n t > < b : P o i n t > < b : _ x > 5 1 6 . 1 2 2 1 1 5 < / b : _ x > < b : _ y > 1 8 8 . 0 6 7 5 6 6 < / b : _ y > < / b : P o i n t > < b : P o i n t > < b : _ x > 5 1 8 . 1 2 2 1 1 5 < / b : _ x > < b : _ y > 1 9 0 . 0 6 7 5 6 6 < / b : _ y > < / b : P o i n t > < b : P o i n t > < b : _ x > 5 1 8 . 1 2 2 1 1 5 < / b : _ x > < b : _ y > 2 1 0 . 1 3 5 1 3 3 2 9 3 7 6 0 5 3 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 R e l a t i o n s h i p s \ & l t ; T a b l e s \ ꁻlOT�yN/^pe\ C o l u m n s \ ~0a0TSn o & g t ; - & l t ; T a b l e s \ ~0a0TS_ �0�0�0�0�0�0�0\ C o l u m n s \ ju�S& g t ; \ F K 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 4 2 1 . 3 5 6 9 2 9 9 9 9 9 9 9 9 2 < / b : _ x > < b : _ y > 1 5 0 < / b : _ y > < / L a b e l L o c a t i o n > < L o c a t i o n   x m l n s : b = " h t t p : / / s c h e m a s . d a t a c o n t r a c t . o r g / 2 0 0 4 / 0 7 / S y s t e m . W i n d o w s " > < b : _ x > 4 2 9 . 3 5 6 9 3 < / b : _ x > < b : _ y > 1 5 0 < / b : _ y > < / L o c a t i o n > < S h a p e R o t a t e A n g l e > 9 0 . 0 0 0 0 0 0 0 0 0 0 0 0 2 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 R e l a t i o n s h i p s \ & l t ; T a b l e s \ ꁻlOT�yN/^pe\ C o l u m n s \ ~0a0TSn o & g t ; - & l t ; T a b l e s \ ~0a0TS_ �0�0�0�0�0�0�0\ C o l u m n s \ ju�S& g t ; \ P K 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 5 1 0 . 1 2 2 1 1 5 < / b : _ x > < b : _ y > 2 1 0 . 1 3 5 1 3 3 2 9 3 7 6 0 5 3 < / b : _ y > < / L a b e l L o c a t i o n > < L o c a t i o n   x m l n s : b = " h t t p : / / s c h e m a s . d a t a c o n t r a c t . o r g / 2 0 0 4 / 0 7 / S y s t e m . W i n d o w s " > < b : _ x > 5 1 8 . 1 2 2 1 1 5 < / b : _ x > < b : _ y > 2 2 6 . 1 3 5 1 3 3 2 9 3 7 6 0 5 3 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 R e l a t i o n s h i p s \ & l t ; T a b l e s \ ꁻlOT�yN/^pe\ C o l u m n s \ ~0a0TSn o & g t ; - & l t ; T a b l e s \ ~0a0TS_ �0�0�0�0�0�0�0\ C o l u m n s \ ju�S& g t ; \ C r o s s F i l t e r 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 4 2 9 . 3 5 6 9 2 9 9 9 9 9 9 9 9 2 < / b : _ x > < b : _ y > 1 6 6 < / b : _ y > < / b : P o i n t > < b : P o i n t > < b : _ x > 4 2 9 . 3 5 6 9 3 < / b : _ x > < b : _ y > 1 8 6 . 0 6 7 5 6 6 < / b : _ y > < / b : P o i n t > < b : P o i n t > < b : _ x > 4 3 1 . 3 5 6 9 3 < / b : _ x > < b : _ y > 1 8 8 . 0 6 7 5 6 6 < / b : _ y > < / b : P o i n t > < b : P o i n t > < b : _ x > 5 1 6 . 1 2 2 1 1 5 < / b : _ x > < b : _ y > 1 8 8 . 0 6 7 5 6 6 < / b : _ y > < / b : P o i n t > < b : P o i n t > < b : _ x > 5 1 8 . 1 2 2 1 1 5 < / b : _ x > < b : _ y > 1 9 0 . 0 6 7 5 6 6 < / b : _ y > < / b : P o i n t > < b : P o i n t > < b : _ x > 5 1 8 . 1 2 2 1 1 5 < / b : _ x > < b : _ y > 2 1 0 . 1 3 5 1 3 3 2 9 3 7 6 0 5 3 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 R e l a t i o n s h i p s \ & l t ; T a b l e s \ �c��0�0�0\ C o l u m n s \ ~0a0TSC D & g t ; - & l t ; T a b l e s \ ~0a0TS_ �0�0�0�0�0�0�0\ C o l u m n s \ ju�S& g t ; < / K e y > < / a : K e y > < a : V a l u e   i : t y p e = " D i a g r a m D i s p l a y L i n k V i e w S t a t e " > < A u t o m a t i o n P r o p e r t y H e l p e r T e x t > �0�0�0  �0�0�0�0  1 :   ( 8 7 8 . 2 4 7 0 6 3 7 4 4 6 2 1 03 0 4 . 3 3 8 6 5 8 ) 0�0�0�0  �0�0�0�0  2 :   ( 6 4 4 . 1 2 2 1 1 4 6 7 8 2 1 3 03 2 4 . 3 3 8 6 5 8 ) 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 8 7 8 . 2 4 7 0 6 3 7 4 4 6 2 0 8 5 < / b : _ x > < b : _ y > 3 0 4 . 3 3 8 6 5 8 < / b : _ y > < / b : P o i n t > < b : P o i n t > < b : _ x > 7 6 3 . 1 8 4 5 8 9 5 < / b : _ x > < b : _ y > 3 0 4 . 3 3 8 6 5 8 < / b : _ y > < / b : P o i n t > < b : P o i n t > < b : _ x > 7 6 1 . 1 8 4 5 8 9 5 < / b : _ x > < b : _ y > 3 0 6 . 3 3 8 6 5 8 < / b : _ y > < / b : P o i n t > < b : P o i n t > < b : _ x > 7 6 1 . 1 8 4 5 8 9 5 < / b : _ x > < b : _ y > 3 2 2 . 3 3 8 6 5 8 < / b : _ y > < / b : P o i n t > < b : P o i n t > < b : _ x > 7 5 9 . 1 8 4 5 8 9 5 < / b : _ x > < b : _ y > 3 2 4 . 3 3 8 6 5 8 < / b : _ y > < / b : P o i n t > < b : P o i n t > < b : _ x > 6 4 4 . 1 2 2 1 1 4 6 7 8 2 1 3 2 8 < / b : _ x > < b : _ y > 3 2 4 . 3 3 8 6 5 8 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 R e l a t i o n s h i p s \ & l t ; T a b l e s \ �c��0�0�0\ C o l u m n s \ ~0a0TSC D & g t ; - & l t ; T a b l e s \ ~0a0TS_ �0�0�0�0�0�0�0\ C o l u m n s \ ju�S& g t ; \ F K 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 8 7 8 . 2 4 7 0 6 3 7 4 4 6 2 0 8 5 < / b : _ x > < b : _ y > 2 9 6 . 3 3 8 6 5 8 < / b : _ y > < / L a b e l L o c a t i o n > < L o c a t i o n   x m l n s : b = " h t t p : / / s c h e m a s . d a t a c o n t r a c t . o r g / 2 0 0 4 / 0 7 / S y s t e m . W i n d o w s " > < b : _ x > 8 9 4 . 2 4 7 0 6 3 7 4 4 6 2 0 8 5 < / b : _ x > < b : _ y > 3 0 4 . 3 3 8 6 5 8 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 R e l a t i o n s h i p s \ & l t ; T a b l e s \ �c��0�0�0\ C o l u m n s \ ~0a0TSC D & g t ; - & l t ; T a b l e s \ ~0a0TS_ �0�0�0�0�0�0�0\ C o l u m n s \ ju�S& g t ; \ P K 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 6 2 8 . 1 2 2 1 1 4 6 7 8 2 1 3 2 8 < / b : _ x > < b : _ y > 3 1 6 . 3 3 8 6 5 8 < / b : _ y > < / L a b e l L o c a t i o n > < L o c a t i o n   x m l n s : b = " h t t p : / / s c h e m a s . d a t a c o n t r a c t . o r g / 2 0 0 4 / 0 7 / S y s t e m . W i n d o w s " > < b : _ x > 6 2 8 . 1 2 2 1 1 4 6 7 8 2 1 3 2 8 < / b : _ x > < b : _ y > 3 2 4 . 3 3 8 6 5 8 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 R e l a t i o n s h i p s \ & l t ; T a b l e s \ �c��0�0�0\ C o l u m n s \ ~0a0TSC D & g t ; - & l t ; T a b l e s \ ~0a0TS_ �0�0�0�0�0�0�0\ C o l u m n s \ ju�S& g t ; \ C r o s s F i l t e r 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 8 7 8 . 2 4 7 0 6 3 7 4 4 6 2 0 8 5 < / b : _ x > < b : _ y > 3 0 4 . 3 3 8 6 5 8 < / b : _ y > < / b : P o i n t > < b : P o i n t > < b : _ x > 7 6 3 . 1 8 4 5 8 9 5 < / b : _ x > < b : _ y > 3 0 4 . 3 3 8 6 5 8 < / b : _ y > < / b : P o i n t > < b : P o i n t > < b : _ x > 7 6 1 . 1 8 4 5 8 9 5 < / b : _ x > < b : _ y > 3 0 6 . 3 3 8 6 5 8 < / b : _ y > < / b : P o i n t > < b : P o i n t > < b : _ x > 7 6 1 . 1 8 4 5 8 9 5 < / b : _ x > < b : _ y > 3 2 2 . 3 3 8 6 5 8 < / b : _ y > < / b : P o i n t > < b : P o i n t > < b : _ x > 7 5 9 . 1 8 4 5 8 9 5 < / b : _ x > < b : _ y > 3 2 4 . 3 3 8 6 5 8 < / b : _ y > < / b : P o i n t > < b : P o i n t > < b : _ x > 6 4 4 . 1 2 2 1 1 4 6 7 8 2 1 3 2 8 < / b : _ x > < b : _ y > 3 2 4 . 3 3 8 6 5 8 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 T a b l e s \ �c��0�0�0\ C o l u m n s \ ~0a0TST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 �N�SN/^pe�0�O���0�Nw��0ꁻlO�ReQN/^pe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 �N�SN/^pe�0�O���0�Nw��0ꁻlO�ReQN/^pe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 M e a s u r e s \ ꁻlO�ReQ�s< / K e y > < / D i a g r a m O b j e c t K e y > < D i a g r a m O b j e c t K e y > < K e y > M e a s u r e s \ ꁻlO�ReQ�s\ T a g I n f o \ _< / K e y > < / D i a g r a m O b j e c t K e y > < D i a g r a m O b j e c t K e y > < K e y > M e a s u r e s \ ꁻlO�ReQ�s\ T a g I n f o \ $P< / K e y > < / D i a g r a m O b j e c t K e y > < D i a g r a m O b j e c t K e y > < K e y > M e a s u r e s \ �Nw����[�s< / K e y > < / D i a g r a m O b j e c t K e y > < D i a g r a m O b j e c t K e y > < K e y > M e a s u r e s \ �Nw����[�s\ T a g I n f o \ _< / K e y > < / D i a g r a m O b j e c t K e y > < D i a g r a m O b j e c t K e y > < K e y > M e a s u r e s \ �Nw����[�s\ T a g I n f o \ $P< / K e y > < / D i a g r a m O b j e c t K e y > < D i a g r a m O b j e c t K e y > < K e y > M e a s u r e s \ S u m   o f   7uu#ut^b��N�S�1 5 ^�6 4 sk	�< / K e y > < / D i a g r a m O b j e c t K e y > < D i a g r a m O b j e c t K e y > < K e y > M e a s u r e s \ S u m   o f   7uu#ut^b��N�S�1 5 ^�6 4 sk	�\ T a g I n f o \ _< / K e y > < / D i a g r a m O b j e c t K e y > < D i a g r a m O b j e c t K e y > < K e y > M e a s u r e s \ S u m   o f   7uu#ut^b��N�S�1 5 ^�6 4 sk	�\ T a g I n f o \ $P< / K e y > < / D i a g r a m O b j e c t K e y > < D i a g r a m O b j e c t K e y > < K e y > M e a s u r e s \ S u m   o f   7u�t^�N�S�6 5 sk�N
N	�< / K e y > < / D i a g r a m O b j e c t K e y > < D i a g r a m O b j e c t K e y > < K e y > M e a s u r e s \ S u m   o f   7u�t^�N�S�6 5 sk�N
N	�\ T a g I n f o \ _< / K e y > < / D i a g r a m O b j e c t K e y > < D i a g r a m O b j e c t K e y > < K e y > M e a s u r e s \ S u m   o f   7u�t^�N�S�6 5 sk�N
N	�\ T a g I n f o \ $P< / K e y > < / D i a g r a m O b j e c t K e y > < D i a g r a m O b j e c t K e y > < K e y > M e a s u r e s \ S u m   o f   sYt^\�N�S�0 ^�1 4 sk	�< / K e y > < / D i a g r a m O b j e c t K e y > < D i a g r a m O b j e c t K e y > < K e y > M e a s u r e s \ S u m   o f   sYt^\�N�S�0 ^�1 4 sk	�\ T a g I n f o \ _< / K e y > < / D i a g r a m O b j e c t K e y > < D i a g r a m O b j e c t K e y > < K e y > M e a s u r e s \ S u m   o f   sYt^\�N�S�0 ^�1 4 sk	�\ T a g I n f o \ $P< / K e y > < / D i a g r a m O b j e c t K e y > < D i a g r a m O b j e c t K e y > < K e y > M e a s u r e s \ S u m   o f   sYu#ut^b��N�S�1 5 ^�6 4 sk	�< / K e y > < / D i a g r a m O b j e c t K e y > < D i a g r a m O b j e c t K e y > < K e y > M e a s u r e s \ S u m   o f   sYu#ut^b��N�S�1 5 ^�6 4 sk	�\ T a g I n f o \ _< / K e y > < / D i a g r a m O b j e c t K e y > < D i a g r a m O b j e c t K e y > < K e y > M e a s u r e s \ S u m   o f   sYu#ut^b��N�S�1 5 ^�6 4 sk	�\ T a g I n f o \ $P< / K e y > < / D i a g r a m O b j e c t K e y > < D i a g r a m O b j e c t K e y > < K e y > M e a s u r e s \ S u m   o f   sY�t^�N�S�6 5 sk�N
N	�< / K e y > < / D i a g r a m O b j e c t K e y > < D i a g r a m O b j e c t K e y > < K e y > M e a s u r e s \ S u m   o f   sY�t^�N�S�6 5 sk�N
N	�\ T a g I n f o \ _< / K e y > < / D i a g r a m O b j e c t K e y > < D i a g r a m O b j e c t K e y > < K e y > M e a s u r e s \ S u m   o f   sY�t^�N�S�6 5 sk�N
N	�\ T a g I n f o \ $P< / K e y > < / D i a g r a m O b j e c t K e y > < D i a g r a m O b j e c t K e y > < K e y > M e a s u r e s \ S u m   o f   7u0 - 5 sk< / K e y > < / D i a g r a m O b j e c t K e y > < D i a g r a m O b j e c t K e y > < K e y > M e a s u r e s \ S u m   o f   7u0 - 5 sk\ T a g I n f o \ _< / K e y > < / D i a g r a m O b j e c t K e y > < D i a g r a m O b j e c t K e y > < K e y > M e a s u r e s \ S u m   o f   7u0 - 5 sk\ T a g I n f o \ $P< / K e y > < / D i a g r a m O b j e c t K e y > < D i a g r a m O b j e c t K e y > < K e y > M e a s u r e s \ S u m   o f   7u7 0 - 7 4 sk< / K e y > < / D i a g r a m O b j e c t K e y > < D i a g r a m O b j e c t K e y > < K e y > M e a s u r e s \ S u m   o f   7u7 0 - 7 4 sk\ T a g I n f o \ _< / K e y > < / D i a g r a m O b j e c t K e y > < D i a g r a m O b j e c t K e y > < K e y > M e a s u r e s \ S u m   o f   7u7 0 - 7 4 sk\ T a g I n f o \ $P< / K e y > < / D i a g r a m O b j e c t K e y > < D i a g r a m O b j e c t K e y > < K e y > M e a s u r e s \ S u m   o f   7u6 5 - 6 9 sk< / K e y > < / D i a g r a m O b j e c t K e y > < D i a g r a m O b j e c t K e y > < K e y > M e a s u r e s \ S u m   o f   7u6 5 - 6 9 sk\ T a g I n f o \ _< / K e y > < / D i a g r a m O b j e c t K e y > < D i a g r a m O b j e c t K e y > < K e y > M e a s u r e s \ S u m   o f   7u6 5 - 6 9 sk\ T a g I n f o \ $P< / K e y > < / D i a g r a m O b j e c t K e y > < D i a g r a m O b j e c t K e y > < K e y > M e a s u r e s \ S u m   o f   7u7 5 sk�N
N< / K e y > < / D i a g r a m O b j e c t K e y > < D i a g r a m O b j e c t K e y > < K e y > M e a s u r e s \ S u m   o f   7u7 5 sk�N
N\ T a g I n f o \ _< / K e y > < / D i a g r a m O b j e c t K e y > < D i a g r a m O b j e c t K e y > < K e y > M e a s u r e s \ S u m   o f   7u7 5 sk�N
N\ T a g I n f o \ $P< / K e y > < / D i a g r a m O b j e c t K e y > < D i a g r a m O b j e c t K e y > < K e y > M e a s u r e s \ S u m   o f   sY0 - 5 sk< / K e y > < / D i a g r a m O b j e c t K e y > < D i a g r a m O b j e c t K e y > < K e y > M e a s u r e s \ S u m   o f   sY0 - 5 sk\ T a g I n f o \ _< / K e y > < / D i a g r a m O b j e c t K e y > < D i a g r a m O b j e c t K e y > < K e y > M e a s u r e s \ S u m   o f   sY0 - 5 sk\ T a g I n f o \ $P< / K e y > < / D i a g r a m O b j e c t K e y > < D i a g r a m O b j e c t K e y > < K e y > M e a s u r e s \ S u m   o f   sY6 5 - 6 9 sk< / K e y > < / D i a g r a m O b j e c t K e y > < D i a g r a m O b j e c t K e y > < K e y > M e a s u r e s \ S u m   o f   sY6 5 - 6 9 sk\ T a g I n f o \ _< / K e y > < / D i a g r a m O b j e c t K e y > < D i a g r a m O b j e c t K e y > < K e y > M e a s u r e s \ S u m   o f   sY6 5 - 6 9 sk\ T a g I n f o \ $P< / K e y > < / D i a g r a m O b j e c t K e y > < D i a g r a m O b j e c t K e y > < K e y > M e a s u r e s \ S u m   o f   sY7 0 - 7 4 sk< / K e y > < / D i a g r a m O b j e c t K e y > < D i a g r a m O b j e c t K e y > < K e y > M e a s u r e s \ S u m   o f   sY7 0 - 7 4 sk\ T a g I n f o \ _< / K e y > < / D i a g r a m O b j e c t K e y > < D i a g r a m O b j e c t K e y > < K e y > M e a s u r e s \ S u m   o f   sY7 0 - 7 4 sk\ T a g I n f o \ $P< / K e y > < / D i a g r a m O b j e c t K e y > < D i a g r a m O b j e c t K e y > < K e y > M e a s u r e s \ S u m   o f   sY7 5 sk�N
N< / K e y > < / D i a g r a m O b j e c t K e y > < D i a g r a m O b j e c t K e y > < K e y > M e a s u r e s \ S u m   o f   sY7 5 sk�N
N\ T a g I n f o \ _< / K e y > < / D i a g r a m O b j e c t K e y > < D i a g r a m O b j e c t K e y > < K e y > M e a s u r e s \ S u m   o f   sY7 5 sk�N
N\ T a g I n f o \ $P< / K e y > < / D i a g r a m O b j e c t K e y > < D i a g r a m O b j e c t K e y > < K e y > M e a s u r e s \ S u m   o f   t^\�N�ST��0 ^�1 4 sk	�< / K e y > < / D i a g r a m O b j e c t K e y > < D i a g r a m O b j e c t K e y > < K e y > M e a s u r e s \ S u m   o f   t^\�N�ST��0 ^�1 4 sk	�\ T a g I n f o \ _< / K e y > < / D i a g r a m O b j e c t K e y > < D i a g r a m O b j e c t K e y > < K e y > M e a s u r e s \ S u m   o f   t^\�N�ST��0 ^�1 4 sk	�\ T a g I n f o \ $P< / K e y > < / D i a g r a m O b j e c t K e y > < D i a g r a m O b j e c t K e y > < K e y > M e a s u r e s \ S u m   o f   6 5 sk�N
N+YfZN/^< / K e y > < / D i a g r a m O b j e c t K e y > < D i a g r a m O b j e c t K e y > < K e y > M e a s u r e s \ S u m   o f   6 5 sk�N
N+YfZN/^\ T a g I n f o \ _< / K e y > < / D i a g r a m O b j e c t K e y > < D i a g r a m O b j e c t K e y > < K e y > M e a s u r e s \ S u m   o f   6 5 sk�N
N+YfZN/^\ T a g I n f o \ $P< / K e y > < / D i a g r a m O b j e c t K e y > < D i a g r a m O b j e c t K e y > < K e y > M e a s u r e s \ S u m   o f   6 5 sk�N
NX[(WN/^< / K e y > < / D i a g r a m O b j e c t K e y > < D i a g r a m O b j e c t K e y > < K e y > M e a s u r e s \ S u m   o f   6 5 sk�N
NX[(WN/^\ T a g I n f o \ _< / K e y > < / D i a g r a m O b j e c t K e y > < D i a g r a m O b j e c t K e y > < K e y > M e a s u r e s \ S u m   o f   6 5 sk�N
NX[(WN/^\ T a g I n f o \ $P< / K e y > < / D i a g r a m O b j e c t K e y > < D i a g r a m O b j e c t K e y > < K e y > M e a s u r e s \ S u m   o f   �O���e-�eQ@b�_a0_ 0 sk< / K e y > < / D i a g r a m O b j e c t K e y > < D i a g r a m O b j e c t K e y > < K e y > M e a s u r e s \ S u m   o f   �O���e-�eQ@b�_a0_ 0 sk\ T a g I n f o \ _< / K e y > < / D i a g r a m O b j e c t K e y > < D i a g r a m O b j e c t K e y > < K e y > M e a s u r e s \ S u m   o f   �O���e-�eQ@b�_a0_ 0 sk\ T a g I n f o \ $P< / K e y > < / D i a g r a m O b j e c t K e y > < D i a g r a m O b j e c t K e y > < K e y > M e a s u r e s \ T�  /   N/^pe< / K e y > < / D i a g r a m O b j e c t K e y > < D i a g r a m O b j e c t K e y > < K e y > M e a s u r e s \ T�  /   N/^pe\ T a g I n f o \ _< / K e y > < / D i a g r a m O b j e c t K e y > < D i a g r a m O b j e c t K e y > < K e y > M e a s u r e s \ T�  /   N/^pe\ T a g I n f o \ $P< / K e y > < / D i a g r a m O b j e c t K e y > < D i a g r a m O b j e c t K e y > < K e y > M e a s u r e s \ T�  /   �N�S< / K e y > < / D i a g r a m O b j e c t K e y > < D i a g r a m O b j e c t K e y > < K e y > M e a s u r e s \ T�  /   �N�S\ T a g I n f o \ _< / K e y > < / D i a g r a m O b j e c t K e y > < D i a g r a m O b j e c t K e y > < K e y > M e a s u r e s \ T�  /   �N�S\ T a g I n f o \ $P< / K e y > < / D i a g r a m O b j e c t K e y > < D i a g r a m O b j e c t K e y > < K e y > M e a s u r e s \ T�  /   �t^�N�ST��6 5 sk�N
N	�< / K e y > < / D i a g r a m O b j e c t K e y > < D i a g r a m O b j e c t K e y > < K e y > M e a s u r e s \ T�  /   �t^�N�ST��6 5 sk�N
N	�\ T a g I n f o \ _< / K e y > < / D i a g r a m O b j e c t K e y > < D i a g r a m O b j e c t K e y > < K e y > M e a s u r e s \ T�  /   �t^�N�ST��6 5 sk�N
N	�\ T a g I n f o \ $P< / K e y > < / D i a g r a m O b j e c t K e y > < D i a g r a m O b j e c t K e y > < K e y > M e a s u r e s \ T�  /   ؚb�S�s< / K e y > < / D i a g r a m O b j e c t K e y > < D i a g r a m O b j e c t K e y > < K e y > M e a s u r e s \ T�  /   ؚb�S�s\ T a g I n f o \ _< / K e y > < / D i a g r a m O b j e c t K e y > < D i a g r a m O b j e c t K e y > < K e y > M e a s u r e s \ T�  /   ؚb�S�s\ T a g I n f o \ $P< / K e y > < / D i a g r a m O b j e c t K e y > < D i a g r a m O b j e c t K e y > < K e y > M e a s u r e s \ s^GW  /   ؚb�S�s< / K e y > < / D i a g r a m O b j e c t K e y > < D i a g r a m O b j e c t K e y > < K e y > M e a s u r e s \ s^GW  /   ؚb�S�s\ T a g I n f o \ _< / K e y > < / D i a g r a m O b j e c t K e y > < D i a g r a m O b j e c t K e y > < K e y > M e a s u r e s \ s^GW  /   ؚb�S�s\ T a g I n f o \ $P< / K e y > < / D i a g r a m O b j e c t K e y > < D i a g r a m O b j e c t K e y > < K e y > M e a s u r e s \ S u m   o f   6 5 sk�N
N N�NN/^< / K e y > < / D i a g r a m O b j e c t K e y > < D i a g r a m O b j e c t K e y > < K e y > M e a s u r e s \ S u m   o f   6 5 sk�N
N N�NN/^\ T a g I n f o \ _< / K e y > < / D i a g r a m O b j e c t K e y > < D i a g r a m O b j e c t K e y > < K e y > M e a s u r e s \ S u m   o f   6 5 sk�N
N N�NN/^\ T a g I n f o \ $P< / K e y > < / D i a g r a m O b j e c t K e y > < D i a g r a m O b j e c t K e y > < K e y > M e a s u r e s \ T�  /   6 sk*g�nT�< / K e y > < / D i a g r a m O b j e c t K e y > < D i a g r a m O b j e c t K e y > < K e y > M e a s u r e s \ T�  /   6 sk*g�nT�\ T a g I n f o \ _< / K e y > < / D i a g r a m O b j e c t K e y > < D i a g r a m O b j e c t K e y > < K e y > M e a s u r e s \ T�  /   6 sk*g�nT�\ T a g I n f o \ $P< / K e y > < / D i a g r a m O b j e c t K e y > < D i a g r a m O b j e c t K e y > < K e y > M e a s u r e s \ T�  /   �O���e-�eQ@b-N_ 0 sk< / K e y > < / D i a g r a m O b j e c t K e y > < D i a g r a m O b j e c t K e y > < K e y > M e a s u r e s \ T�  /   �O���e-�eQ@b-N_ 0 sk\ T a g I n f o \ _< / K e y > < / D i a g r a m O b j e c t K e y > < D i a g r a m O b j e c t K e y > < K e y > M e a s u r e s \ T�  /   �O���e-�eQ@b-N_ 0 sk\ T a g I n f o \ $P< / K e y > < / D i a g r a m O b j e c t K e y > < D i a g r a m O b j e c t K e y > < K e y > M e a s u r e s \ T�  /   �O���e-�eQ@b-N_ 1 sk< / K e y > < / D i a g r a m O b j e c t K e y > < D i a g r a m O b j e c t K e y > < K e y > M e a s u r e s \ T�  /   �O���e-�eQ@b-N_ 1 sk\ T a g I n f o \ _< / K e y > < / D i a g r a m O b j e c t K e y > < D i a g r a m O b j e c t K e y > < K e y > M e a s u r e s \ T�  /   �O���e-�eQ@b-N_ 1 sk\ T a g I n f o \ $P< / K e y > < / D i a g r a m O b j e c t K e y > < D i a g r a m O b j e c t K e y > < K e y > M e a s u r e s \ T�  /   �O���e-�eQ@b-N_ 2 sk< / K e y > < / D i a g r a m O b j e c t K e y > < D i a g r a m O b j e c t K e y > < K e y > M e a s u r e s \ T�  /   �O���e-�eQ@b-N_ 2 sk\ T a g I n f o \ _< / K e y > < / D i a g r a m O b j e c t K e y > < D i a g r a m O b j e c t K e y > < K e y > M e a s u r e s \ T�  /   �O���e-�eQ@b-N_ 2 sk\ T a g I n f o \ $P< / K e y > < / D i a g r a m O b j e c t K e y > < D i a g r a m O b j e c t K e y > < K e y > M e a s u r e s \ T�  /   �O���e-�eQ@b-N_ 3 sk< / K e y > < / D i a g r a m O b j e c t K e y > < D i a g r a m O b j e c t K e y > < K e y > M e a s u r e s \ T�  /   �O���e-�eQ@b-N_ 3 sk\ T a g I n f o \ _< / K e y > < / D i a g r a m O b j e c t K e y > < D i a g r a m O b j e c t K e y > < K e y > M e a s u r e s \ T�  /   �O���e-�eQ@b-N_ 3 sk\ T a g I n f o \ $P< / K e y > < / D i a g r a m O b j e c t K e y > < D i a g r a m O b j e c t K e y > < K e y > M e a s u r e s \ T�  /   �O���e-�eQ@b-N_ 4 sk< / K e y > < / D i a g r a m O b j e c t K e y > < D i a g r a m O b j e c t K e y > < K e y > M e a s u r e s \ T�  /   �O���e-�eQ@b-N_ 4 sk\ T a g I n f o \ _< / K e y > < / D i a g r a m O b j e c t K e y > < D i a g r a m O b j e c t K e y > < K e y > M e a s u r e s \ T�  /   �O���e-�eQ@b-N_ 4 sk\ T a g I n f o \ $P< / K e y > < / D i a g r a m O b j e c t K e y > < D i a g r a m O b j e c t K e y > < K e y > M e a s u r e s \ T�  /   �O���e-�eQ@b-N_ 5 sk< / K e y > < / D i a g r a m O b j e c t K e y > < D i a g r a m O b j e c t K e y > < K e y > M e a s u r e s \ T�  /   �O���e-�eQ@b-N_ 5 sk\ T a g I n f o \ _< / K e y > < / D i a g r a m O b j e c t K e y > < D i a g r a m O b j e c t K e y > < K e y > M e a s u r e s \ T�  /   �O���e-�eQ@b-N_ 5 sk\ T a g I n f o \ $P< / K e y > < / D i a g r a m O b j e c t K e y > < D i a g r a m O b j e c t K e y > < K e y > M e a s u r e s \ T�  /   �O���e-�eQ@b�_a0_ 1 sk< / K e y > < / D i a g r a m O b j e c t K e y > < D i a g r a m O b j e c t K e y > < K e y > M e a s u r e s \ T�  /   �O���e-�eQ@b�_a0_ 1 sk\ T a g I n f o \ _< / K e y > < / D i a g r a m O b j e c t K e y > < D i a g r a m O b j e c t K e y > < K e y > M e a s u r e s \ T�  /   �O���e-�eQ@b�_a0_ 1 sk\ T a g I n f o \ $P< / K e y > < / D i a g r a m O b j e c t K e y > < D i a g r a m O b j e c t K e y > < K e y > M e a s u r e s \ T�  /   �O���e-�eQ@b�_a0_ 2 sk< / K e y > < / D i a g r a m O b j e c t K e y > < D i a g r a m O b j e c t K e y > < K e y > M e a s u r e s \ T�  /   �O���e-�eQ@b�_a0_ 2 sk\ T a g I n f o \ _< / K e y > < / D i a g r a m O b j e c t K e y > < D i a g r a m O b j e c t K e y > < K e y > M e a s u r e s \ T�  /   �O���e-�eQ@b�_a0_ 2 sk\ T a g I n f o \ $P< / K e y > < / D i a g r a m O b j e c t K e y > < D i a g r a m O b j e c t K e y > < K e y > M e a s u r e s \ T�  /   �O���e-�eQ@b�_a0_ 3 sk< / K e y > < / D i a g r a m O b j e c t K e y > < D i a g r a m O b j e c t K e y > < K e y > M e a s u r e s \ T�  /   �O���e-�eQ@b�_a0_ 3 sk\ T a g I n f o \ _< / K e y > < / D i a g r a m O b j e c t K e y > < D i a g r a m O b j e c t K e y > < K e y > M e a s u r e s \ T�  /   �O���e-�eQ@b�_a0_ 3 sk\ T a g I n f o \ $P< / K e y > < / D i a g r a m O b j e c t K e y > < D i a g r a m O b j e c t K e y > < K e y > M e a s u r e s \ T�  /   �O���e-�eQ@b�_a0_ 4 sk< / K e y > < / D i a g r a m O b j e c t K e y > < D i a g r a m O b j e c t K e y > < K e y > M e a s u r e s \ T�  /   �O���e-�eQ@b�_a0_ 4 sk\ T a g I n f o \ _< / K e y > < / D i a g r a m O b j e c t K e y > < D i a g r a m O b j e c t K e y > < K e y > M e a s u r e s \ T�  /   �O���e-�eQ@b�_a0_ 4 sk\ T a g I n f o \ $P< / K e y > < / D i a g r a m O b j e c t K e y > < D i a g r a m O b j e c t K e y > < K e y > M e a s u r e s \ T�  /   �O���e-�eQ@b�_a0_ 5 sk< / K e y > < / D i a g r a m O b j e c t K e y > < D i a g r a m O b j e c t K e y > < K e y > M e a s u r e s \ T�  /   �O���e-�eQ@b�_a0_ 5 sk\ T a g I n f o \ _< / K e y > < / D i a g r a m O b j e c t K e y > < D i a g r a m O b j e c t K e y > < K e y > M e a s u r e s \ T�  /   �O���e-�eQ@b�_a0_ 5 sk\ T a g I n f o \ $P< / K e y > < / D i a g r a m O b j e c t K e y > < D i a g r a m O b j e c t K e y > < K e y > M e a s u r e s \ T�  /   ��/e�c����[�pe< / K e y > < / D i a g r a m O b j e c t K e y > < D i a g r a m O b j e c t K e y > < K e y > M e a s u r e s \ T�  /   ��/e�c����[�pe\ T a g I n f o \ _< / K e y > < / D i a g r a m O b j e c t K e y > < D i a g r a m O b j e c t K e y > < K e y > M e a s u r e s \ T�  /   ��/e�c����[�pe\ T a g I n f o \ $P< / K e y > < / D i a g r a m O b j e c t K e y > < D i a g r a m O b j e c t K e y > < K e y > M e a s u r e s \ T�  /   ��/e�c����[�pe< / K e y > < / D i a g r a m O b j e c t K e y > < D i a g r a m O b j e c t K e y > < K e y > M e a s u r e s \ T�  /   ��/e�c����[�pe\ T a g I n f o \ _< / K e y > < / D i a g r a m O b j e c t K e y > < D i a g r a m O b j e c t K e y > < K e y > M e a s u r e s \ T�  /   ��/e�c����[�pe\ T a g I n f o \ $P< / K e y > < / D i a g r a m O b j e c t K e y > < D i a g r a m O b j e c t K e y > < K e y > M e a s u r e s \ T�  /   ���Nw�����[�pe< / K e y > < / D i a g r a m O b j e c t K e y > < D i a g r a m O b j e c t K e y > < K e y > M e a s u r e s \ T�  /   ���Nw�����[�pe\ T a g I n f o \ _< / K e y > < / D i a g r a m O b j e c t K e y > < D i a g r a m O b j e c t K e y > < K e y > M e a s u r e s \ T�  /   ���Nw�����[�pe\ T a g I n f o \ $P< / K e y > < / D i a g r a m O b j e c t K e y > < D i a g r a m O b j e c t K e y > < K e y > M e a s u r e s \ T�  /   ���Nw�����[�pe< / K e y > < / D i a g r a m O b j e c t K e y > < D i a g r a m O b j e c t K e y > < K e y > M e a s u r e s \ T�  /   ���Nw�����[�pe\ T a g I n f o \ _< / K e y > < / D i a g r a m O b j e c t K e y > < D i a g r a m O b j e c t K e y > < K e y > M e a s u r e s \ T�  /   ���Nw�����[�pe\ T a g I n f o \ $P< / K e y > < / D i a g r a m O b j e c t K e y > < D i a g r a m O b j e c t K e y > < K e y > M e a s u r e s \ T�  /   ���Nw�����[�pe< / K e y > < / D i a g r a m O b j e c t K e y > < D i a g r a m O b j e c t K e y > < K e y > M e a s u r e s \ T�  /   ���Nw�����[�pe\ T a g I n f o \ _< / K e y > < / D i a g r a m O b j e c t K e y > < D i a g r a m O b j e c t K e y > < K e y > M e a s u r e s \ T�  /   ���Nw�����[�pe\ T a g I n f o \ $P< / K e y > < / D i a g r a m O b j e c t K e y > < D i a g r a m O b j e c t K e y > < K e y > M e a s u r e s \ T�  /   ���Nw�����[�pe< / K e y > < / D i a g r a m O b j e c t K e y > < D i a g r a m O b j e c t K e y > < K e y > M e a s u r e s \ T�  /   ���Nw�����[�pe\ T a g I n f o \ _< / K e y > < / D i a g r a m O b j e c t K e y > < D i a g r a m O b j e c t K e y > < K e y > M e a s u r e s \ T�  /   ���Nw�����[�pe\ T a g I n f o \ $P< / K e y > < / D i a g r a m O b j e c t K e y > < D i a g r a m O b j e c t K e y > < K e y > M e a s u r e s \ T�  /   ���Nw�����[�pe< / K e y > < / D i a g r a m O b j e c t K e y > < D i a g r a m O b j e c t K e y > < K e y > M e a s u r e s \ T�  /   ���Nw�����[�pe\ T a g I n f o \ _< / K e y > < / D i a g r a m O b j e c t K e y > < D i a g r a m O b j e c t K e y > < K e y > M e a s u r e s \ T�  /   ���Nw�����[�pe\ T a g I n f o \ $P< / K e y > < / D i a g r a m O b j e c t K e y > < D i a g r a m O b j e c t K e y > < K e y > M e a s u r e s \ T�  /   ꁻlO�ReQN/^pe< / K e y > < / D i a g r a m O b j e c t K e y > < D i a g r a m O b j e c t K e y > < K e y > M e a s u r e s \ T�  /   ꁻlO�ReQN/^pe\ T a g I n f o \ _< / K e y > < / D i a g r a m O b j e c t K e y > < D i a g r a m O b j e c t K e y > < K e y > M e a s u r e s \ T�  /   ꁻlO�ReQN/^pe\ T a g I n f o \ $P< / K e y > < / D i a g r a m O b j e c t K e y > < D i a g r a m O b j e c t K e y > < K e y > M e a s u r e s \ T�  /   �k�(u_ hQ^ؚb�S�s< / K e y > < / D i a g r a m O b j e c t K e y > < D i a g r a m O b j e c t K e y > < K e y > M e a s u r e s \ T�  /   �k�(u_ hQ^ؚb�S�s\ T a g I n f o \ _< / K e y > < / D i a g r a m O b j e c t K e y > < D i a g r a m O b j e c t K e y > < K e y > M e a s u r e s \ T�  /   �k�(u_ hQ^ؚb�S�s\ T a g I n f o \ $P< / K e y > < / D i a g r a m O b j e c t K e y > < D i a g r a m O b j e c t K e y > < K e y > M e a s u r e s \ T�  /   �k�(u_ hQ^�Nw��Oz����[�s< / K e y > < / D i a g r a m O b j e c t K e y > < D i a g r a m O b j e c t K e y > < K e y > M e a s u r e s \ T�  /   �k�(u_ hQ^�Nw��Oz����[�s\ T a g I n f o \ _< / K e y > < / D i a g r a m O b j e c t K e y > < D i a g r a m O b j e c t K e y > < K e y > M e a s u r e s \ T�  /   �k�(u_ hQ^�Nw��Oz����[�s\ T a g I n f o \ $P< / K e y > < / D i a g r a m O b j e c t K e y > < D i a g r a m O b j e c t K e y > < K e y > M e a s u r e s \ T�  /   �k�(u_ hQ^ꁻlO�ReQ�s< / K e y > < / D i a g r a m O b j e c t K e y > < D i a g r a m O b j e c t K e y > < K e y > M e a s u r e s \ T�  /   �k�(u_ hQ^ꁻlO�ReQ�s\ T a g I n f o \ _< / K e y > < / D i a g r a m O b j e c t K e y > < D i a g r a m O b j e c t K e y > < K e y > M e a s u r e s \ T�  /   �k�(u_ hQ^ꁻlO�ReQ�s\ T a g I n f o \ $P< / K e y > < / D i a g r a m O b j e c t K e y > < D i a g r a m O b j e c t K e y > < K e y > C o l u m n s \ ~0a0TSn o < / K e y > < / D i a g r a m O b j e c t K e y > < D i a g r a m O b j e c t K e y > < K e y > C o l u m n s \ t^< / K e y > < / D i a g r a m O b j e c t K e y > < D i a g r a m O b j e c t K e y > < K e y > C o l u m n s \ N/^pe< / K e y > < / D i a g r a m O b j e c t K e y > < D i a g r a m O b j e c t K e y > < K e y > C o l u m n s \ �N�S< / K e y > < / D i a g r a m O b j e c t K e y > < D i a g r a m O b j e c t K e y > < K e y > C o l u m n s \ 7ut^\�N�S�0 ^�1 4 sk	�< / K e y > < / D i a g r a m O b j e c t K e y > < D i a g r a m O b j e c t K e y > < K e y > C o l u m n s \ 7uu#ut^b��N�S�1 5 ^�6 4 sk	�< / K e y > < / D i a g r a m O b j e c t K e y > < D i a g r a m O b j e c t K e y > < K e y > C o l u m n s \ 7u�t^�N�S�6 5 sk�N
N	�< / K e y > < / D i a g r a m O b j e c t K e y > < D i a g r a m O b j e c t K e y > < K e y > C o l u m n s \ sYt^\�N�S�0 ^�1 4 sk	�< / K e y > < / D i a g r a m O b j e c t K e y > < D i a g r a m O b j e c t K e y > < K e y > C o l u m n s \ sYu#ut^b��N�S�1 5 ^�6 4 sk	�< / K e y > < / D i a g r a m O b j e c t K e y > < D i a g r a m O b j e c t K e y > < K e y > C o l u m n s \ sY�t^�N�S�6 5 sk�N
N	�< / K e y > < / D i a g r a m O b j e c t K e y > < D i a g r a m O b j e c t K e y > < K e y > C o l u m n s \ 7u0 - 5 sk< / K e y > < / D i a g r a m O b j e c t K e y > < D i a g r a m O b j e c t K e y > < K e y > C o l u m n s \ 7u6 5 - 6 9 sk< / K e y > < / D i a g r a m O b j e c t K e y > < D i a g r a m O b j e c t K e y > < K e y > C o l u m n s \ 7u7 0 - 7 4 sk< / K e y > < / D i a g r a m O b j e c t K e y > < D i a g r a m O b j e c t K e y > < K e y > C o l u m n s \ 7u7 5 sk�N
N< / K e y > < / D i a g r a m O b j e c t K e y > < D i a g r a m O b j e c t K e y > < K e y > C o l u m n s \ sY0 - 5 sk< / K e y > < / D i a g r a m O b j e c t K e y > < D i a g r a m O b j e c t K e y > < K e y > C o l u m n s \ sY6 5 - 6 9 sk< / K e y > < / D i a g r a m O b j e c t K e y > < D i a g r a m O b j e c t K e y > < K e y > C o l u m n s \ sY7 0 - 7 4 sk< / K e y > < / D i a g r a m O b j e c t K e y > < D i a g r a m O b j e c t K e y > < K e y > C o l u m n s \ sY7 5 sk�N
N< / K e y > < / D i a g r a m O b j e c t K e y > < D i a g r a m O b j e c t K e y > < K e y > C o l u m n s \ 6 sk*g�nT�< / K e y > < / D i a g r a m O b j e c t K e y > < D i a g r a m O b j e c t K e y > < K e y > C o l u m n s \ t^\�N�ST��0 ^�1 4 sk	�< / K e y > < / D i a g r a m O b j e c t K e y > < D i a g r a m O b j e c t K e y > < K e y > C o l u m n s \ �t^�N�ST��6 5 sk�N
N	�< / K e y > < / D i a g r a m O b j e c t K e y > < D i a g r a m O b j e c t K e y > < K e y > C o l u m n s \ ؚb�S�s< / K e y > < / D i a g r a m O b j e c t K e y > < D i a g r a m O b j e c t K e y > < K e y > C o l u m n s \ 6 5 sk�N
N N�NN/^< / K e y > < / D i a g r a m O b j e c t K e y > < D i a g r a m O b j e c t K e y > < K e y > C o l u m n s \ 6 5 sk�N
N+YfZN/^< / K e y > < / D i a g r a m O b j e c t K e y > < D i a g r a m O b j e c t K e y > < K e y > C o l u m n s \ 6 5 sk�N
NX[(WN/^< / K e y > < / D i a g r a m O b j e c t K e y > < D i a g r a m O b j e c t K e y > < K e y > C o l u m n s \ Y�V�N< / K e y > < / D i a g r a m O b j e c t K e y > < D i a g r a m O b j e c t K e y > < K e y > C o l u m n s \ ��/e�c����[�pe< / K e y > < / D i a g r a m O b j e c t K e y > < D i a g r a m O b j e c t K e y > < K e y > C o l u m n s \ ��/e�c����[�pe< / K e y > < / D i a g r a m O b j e c t K e y > < D i a g r a m O b j e c t K e y > < K e y > C o l u m n s \ ���Nw�����[�pe< / K e y > < / D i a g r a m O b j e c t K e y > < D i a g r a m O b j e c t K e y > < K e y > C o l u m n s \ ���Nw�����[�pe< / K e y > < / D i a g r a m O b j e c t K e y > < D i a g r a m O b j e c t K e y > < K e y > C o l u m n s \ ���Nw�����[�pe< / K e y > < / D i a g r a m O b j e c t K e y > < D i a g r a m O b j e c t K e y > < K e y > C o l u m n s \ ���Nw�����[�pe< / K e y > < / D i a g r a m O b j e c t K e y > < D i a g r a m O b j e c t K e y > < K e y > C o l u m n s \ ���Nw�����[�pe< / K e y > < / D i a g r a m O b j e c t K e y > < D i a g r a m O b j e c t K e y > < K e y > C o l u m n s \ �O���e-�eQ@b-N_ 0 sk< / K e y > < / D i a g r a m O b j e c t K e y > < D i a g r a m O b j e c t K e y > < K e y > C o l u m n s \ �O���e-�eQ@b-N_ 1 sk< / K e y > < / D i a g r a m O b j e c t K e y > < D i a g r a m O b j e c t K e y > < K e y > C o l u m n s \ �O���e-�eQ@b-N_ 2 sk< / K e y > < / D i a g r a m O b j e c t K e y > < D i a g r a m O b j e c t K e y > < K e y > C o l u m n s \ �O���e-�eQ@b-N_ 3 sk< / K e y > < / D i a g r a m O b j e c t K e y > < D i a g r a m O b j e c t K e y > < K e y > C o l u m n s \ �O���e-�eQ@b-N_ 4 sk< / K e y > < / D i a g r a m O b j e c t K e y > < D i a g r a m O b j e c t K e y > < K e y > C o l u m n s \ �O���e-�eQ@b-N_ 5 sk< / K e y > < / D i a g r a m O b j e c t K e y > < D i a g r a m O b j e c t K e y > < K e y > C o l u m n s \ �O���e-�eQ@b�_a0_ 0 sk< / K e y > < / D i a g r a m O b j e c t K e y > < D i a g r a m O b j e c t K e y > < K e y > C o l u m n s \ �O���e-�eQ@b�_a0_ 1 sk< / K e y > < / D i a g r a m O b j e c t K e y > < D i a g r a m O b j e c t K e y > < K e y > C o l u m n s \ �O���e-�eQ@b�_a0_ 2 sk< / K e y > < / D i a g r a m O b j e c t K e y > < D i a g r a m O b j e c t K e y > < K e y > C o l u m n s \ �O���e-�eQ@b�_a0_ 3 sk< / K e y > < / D i a g r a m O b j e c t K e y > < D i a g r a m O b j e c t K e y > < K e y > C o l u m n s \ �O���e-�eQ@b�_a0_ 4 sk< / K e y > < / D i a g r a m O b j e c t K e y > < D i a g r a m O b j e c t K e y > < K e y > C o l u m n s \ �O���e-�eQ@b�_a0_ 5 sk< / K e y > < / D i a g r a m O b j e c t K e y > < D i a g r a m O b j e c t K e y > < K e y > C o l u m n s \ ꁻlO�ReQN/^pe< / K e y > < / D i a g r a m O b j e c t K e y > < D i a g r a m O b j e c t K e y > < K e y > C o l u m n s \ �k�(u_ hQ^ؚb�S�s< / K e y > < / D i a g r a m O b j e c t K e y > < D i a g r a m O b j e c t K e y > < K e y > C o l u m n s \ �k�(u_ hQ^�Nw��Oz����[�s< / K e y > < / D i a g r a m O b j e c t K e y > < D i a g r a m O b j e c t K e y > < K e y > C o l u m n s \ �k�(u_ hQ^ꁻlO�ReQ�s< / K e y > < / D i a g r a m O b j e c t K e y > < D i a g r a m O b j e c t K e y > < K e y > L i n k s \ & l t ; C o l u m n s \ S u m   o f   7uu#ut^b��N�S�1 5 ^�6 4 sk	�& g t ; - & l t ; M e a s u r e s \ 7uu#ut^b��N�S�1 5 ^�6 4 sk	�& g t ; < / K e y > < / D i a g r a m O b j e c t K e y > < D i a g r a m O b j e c t K e y > < K e y > L i n k s \ & l t ; C o l u m n s \ S u m   o f   7uu#ut^b��N�S�1 5 ^�6 4 sk	�& g t ; - & l t ; M e a s u r e s \ 7uu#ut^b��N�S�1 5 ^�6 4 sk	�& g t ; \ C O L U M N < / K e y > < / D i a g r a m O b j e c t K e y > < D i a g r a m O b j e c t K e y > < K e y > L i n k s \ & l t ; C o l u m n s \ S u m   o f   7uu#ut^b��N�S�1 5 ^�6 4 sk	�& g t ; - & l t ; M e a s u r e s \ 7uu#ut^b��N�S�1 5 ^�6 4 sk	�& g t ; \ M E A S U R E < / K e y > < / D i a g r a m O b j e c t K e y > < D i a g r a m O b j e c t K e y > < K e y > L i n k s \ & l t ; C o l u m n s \ S u m   o f   7u�t^�N�S�6 5 sk�N
N	�& g t ; - & l t ; M e a s u r e s \ 7u�t^�N�S�6 5 sk�N
N	�& g t ; < / K e y > < / D i a g r a m O b j e c t K e y > < D i a g r a m O b j e c t K e y > < K e y > L i n k s \ & l t ; C o l u m n s \ S u m   o f   7u�t^�N�S�6 5 sk�N
N	�& g t ; - & l t ; M e a s u r e s \ 7u�t^�N�S�6 5 sk�N
N	�& g t ; \ C O L U M N < / K e y > < / D i a g r a m O b j e c t K e y > < D i a g r a m O b j e c t K e y > < K e y > L i n k s \ & l t ; C o l u m n s \ S u m   o f   7u�t^�N�S�6 5 sk�N
N	�& g t ; - & l t ; M e a s u r e s \ 7u�t^�N�S�6 5 sk�N
N	�& g t ; \ M E A S U R E < / K e y > < / D i a g r a m O b j e c t K e y > < D i a g r a m O b j e c t K e y > < K e y > L i n k s \ & l t ; C o l u m n s \ S u m   o f   sYt^\�N�S�0 ^�1 4 sk	�& g t ; - & l t ; M e a s u r e s \ sYt^\�N�S�0 ^�1 4 sk	�& g t ; < / K e y > < / D i a g r a m O b j e c t K e y > < D i a g r a m O b j e c t K e y > < K e y > L i n k s \ & l t ; C o l u m n s \ S u m   o f   sYt^\�N�S�0 ^�1 4 sk	�& g t ; - & l t ; M e a s u r e s \ sYt^\�N�S�0 ^�1 4 sk	�& g t ; \ C O L U M N < / K e y > < / D i a g r a m O b j e c t K e y > < D i a g r a m O b j e c t K e y > < K e y > L i n k s \ & l t ; C o l u m n s \ S u m   o f   sYt^\�N�S�0 ^�1 4 sk	�& g t ; - & l t ; M e a s u r e s \ sYt^\�N�S�0 ^�1 4 sk	�& g t ; \ M E A S U R E < / K e y > < / D i a g r a m O b j e c t K e y > < D i a g r a m O b j e c t K e y > < K e y > L i n k s \ & l t ; C o l u m n s \ S u m   o f   sYu#ut^b��N�S�1 5 ^�6 4 sk	�& g t ; - & l t ; M e a s u r e s \ sYu#ut^b��N�S�1 5 ^�6 4 sk	�& g t ; < / K e y > < / D i a g r a m O b j e c t K e y > < D i a g r a m O b j e c t K e y > < K e y > L i n k s \ & l t ; C o l u m n s \ S u m   o f   sYu#ut^b��N�S�1 5 ^�6 4 sk	�& g t ; - & l t ; M e a s u r e s \ sYu#ut^b��N�S�1 5 ^�6 4 sk	�& g t ; \ C O L U M N < / K e y > < / D i a g r a m O b j e c t K e y > < D i a g r a m O b j e c t K e y > < K e y > L i n k s \ & l t ; C o l u m n s \ S u m   o f   sYu#ut^b��N�S�1 5 ^�6 4 sk	�& g t ; - & l t ; M e a s u r e s \ sYu#ut^b��N�S�1 5 ^�6 4 sk	�& g t ; \ M E A S U R E < / K e y > < / D i a g r a m O b j e c t K e y > < D i a g r a m O b j e c t K e y > < K e y > L i n k s \ & l t ; C o l u m n s \ S u m   o f   sY�t^�N�S�6 5 sk�N
N	�& g t ; - & l t ; M e a s u r e s \ sY�t^�N�S�6 5 sk�N
N	�& g t ; < / K e y > < / D i a g r a m O b j e c t K e y > < D i a g r a m O b j e c t K e y > < K e y > L i n k s \ & l t ; C o l u m n s \ S u m   o f   sY�t^�N�S�6 5 sk�N
N	�& g t ; - & l t ; M e a s u r e s \ sY�t^�N�S�6 5 sk�N
N	�& g t ; \ C O L U M N < / K e y > < / D i a g r a m O b j e c t K e y > < D i a g r a m O b j e c t K e y > < K e y > L i n k s \ & l t ; C o l u m n s \ S u m   o f   sY�t^�N�S�6 5 sk�N
N	�& g t ; - & l t ; M e a s u r e s \ sY�t^�N�S�6 5 sk�N
N	�& g t ; \ M E A S U R E < / K e y > < / D i a g r a m O b j e c t K e y > < D i a g r a m O b j e c t K e y > < K e y > L i n k s \ & l t ; C o l u m n s \ S u m   o f   7u0 - 5 sk& g t ; - & l t ; M e a s u r e s \ 7u0 - 5 sk& g t ; < / K e y > < / D i a g r a m O b j e c t K e y > < D i a g r a m O b j e c t K e y > < K e y > L i n k s \ & l t ; C o l u m n s \ S u m   o f   7u0 - 5 sk& g t ; - & l t ; M e a s u r e s \ 7u0 - 5 sk& g t ; \ C O L U M N < / K e y > < / D i a g r a m O b j e c t K e y > < D i a g r a m O b j e c t K e y > < K e y > L i n k s \ & l t ; C o l u m n s \ S u m   o f   7u0 - 5 sk& g t ; - & l t ; M e a s u r e s \ 7u0 - 5 sk& g t ; \ M E A S U R E < / K e y > < / D i a g r a m O b j e c t K e y > < D i a g r a m O b j e c t K e y > < K e y > L i n k s \ & l t ; C o l u m n s \ S u m   o f   7u7 0 - 7 4 sk& g t ; - & l t ; M e a s u r e s \ 7u7 0 - 7 4 sk& g t ; < / K e y > < / D i a g r a m O b j e c t K e y > < D i a g r a m O b j e c t K e y > < K e y > L i n k s \ & l t ; C o l u m n s \ S u m   o f   7u7 0 - 7 4 sk& g t ; - & l t ; M e a s u r e s \ 7u7 0 - 7 4 sk& g t ; \ C O L U M N < / K e y > < / D i a g r a m O b j e c t K e y > < D i a g r a m O b j e c t K e y > < K e y > L i n k s \ & l t ; C o l u m n s \ S u m   o f   7u7 0 - 7 4 sk& g t ; - & l t ; M e a s u r e s \ 7u7 0 - 7 4 sk& g t ; \ M E A S U R E < / K e y > < / D i a g r a m O b j e c t K e y > < D i a g r a m O b j e c t K e y > < K e y > L i n k s \ & l t ; C o l u m n s \ S u m   o f   7u6 5 - 6 9 sk& g t ; - & l t ; M e a s u r e s \ 7u6 5 - 6 9 sk& g t ; < / K e y > < / D i a g r a m O b j e c t K e y > < D i a g r a m O b j e c t K e y > < K e y > L i n k s \ & l t ; C o l u m n s \ S u m   o f   7u6 5 - 6 9 sk& g t ; - & l t ; M e a s u r e s \ 7u6 5 - 6 9 sk& g t ; \ C O L U M N < / K e y > < / D i a g r a m O b j e c t K e y > < D i a g r a m O b j e c t K e y > < K e y > L i n k s \ & l t ; C o l u m n s \ S u m   o f   7u6 5 - 6 9 sk& g t ; - & l t ; M e a s u r e s \ 7u6 5 - 6 9 sk& g t ; \ M E A S U R E < / K e y > < / D i a g r a m O b j e c t K e y > < D i a g r a m O b j e c t K e y > < K e y > L i n k s \ & l t ; C o l u m n s \ S u m   o f   7u7 5 sk�N
N& g t ; - & l t ; M e a s u r e s \ 7u7 5 sk�N
N& g t ; < / K e y > < / D i a g r a m O b j e c t K e y > < D i a g r a m O b j e c t K e y > < K e y > L i n k s \ & l t ; C o l u m n s \ S u m   o f   7u7 5 sk�N
N& g t ; - & l t ; M e a s u r e s \ 7u7 5 sk�N
N& g t ; \ C O L U M N < / K e y > < / D i a g r a m O b j e c t K e y > < D i a g r a m O b j e c t K e y > < K e y > L i n k s \ & l t ; C o l u m n s \ S u m   o f   7u7 5 sk�N
N& g t ; - & l t ; M e a s u r e s \ 7u7 5 sk�N
N& g t ; \ M E A S U R E < / K e y > < / D i a g r a m O b j e c t K e y > < D i a g r a m O b j e c t K e y > < K e y > L i n k s \ & l t ; C o l u m n s \ S u m   o f   sY0 - 5 sk& g t ; - & l t ; M e a s u r e s \ sY0 - 5 sk& g t ; < / K e y > < / D i a g r a m O b j e c t K e y > < D i a g r a m O b j e c t K e y > < K e y > L i n k s \ & l t ; C o l u m n s \ S u m   o f   sY0 - 5 sk& g t ; - & l t ; M e a s u r e s \ sY0 - 5 sk& g t ; \ C O L U M N < / K e y > < / D i a g r a m O b j e c t K e y > < D i a g r a m O b j e c t K e y > < K e y > L i n k s \ & l t ; C o l u m n s \ S u m   o f   sY0 - 5 sk& g t ; - & l t ; M e a s u r e s \ sY0 - 5 sk& g t ; \ M E A S U R E < / K e y > < / D i a g r a m O b j e c t K e y > < D i a g r a m O b j e c t K e y > < K e y > L i n k s \ & l t ; C o l u m n s \ S u m   o f   sY6 5 - 6 9 sk& g t ; - & l t ; M e a s u r e s \ sY6 5 - 6 9 sk& g t ; < / K e y > < / D i a g r a m O b j e c t K e y > < D i a g r a m O b j e c t K e y > < K e y > L i n k s \ & l t ; C o l u m n s \ S u m   o f   sY6 5 - 6 9 sk& g t ; - & l t ; M e a s u r e s \ sY6 5 - 6 9 sk& g t ; \ C O L U M N < / K e y > < / D i a g r a m O b j e c t K e y > < D i a g r a m O b j e c t K e y > < K e y > L i n k s \ & l t ; C o l u m n s \ S u m   o f   sY6 5 - 6 9 sk& g t ; - & l t ; M e a s u r e s \ sY6 5 - 6 9 sk& g t ; \ M E A S U R E < / K e y > < / D i a g r a m O b j e c t K e y > < D i a g r a m O b j e c t K e y > < K e y > L i n k s \ & l t ; C o l u m n s \ S u m   o f   sY7 0 - 7 4 sk& g t ; - & l t ; M e a s u r e s \ sY7 0 - 7 4 sk& g t ; < / K e y > < / D i a g r a m O b j e c t K e y > < D i a g r a m O b j e c t K e y > < K e y > L i n k s \ & l t ; C o l u m n s \ S u m   o f   sY7 0 - 7 4 sk& g t ; - & l t ; M e a s u r e s \ sY7 0 - 7 4 sk& g t ; \ C O L U M N < / K e y > < / D i a g r a m O b j e c t K e y > < D i a g r a m O b j e c t K e y > < K e y > L i n k s \ & l t ; C o l u m n s \ S u m   o f   sY7 0 - 7 4 sk& g t ; - & l t ; M e a s u r e s \ sY7 0 - 7 4 sk& g t ; \ M E A S U R E < / K e y > < / D i a g r a m O b j e c t K e y > < D i a g r a m O b j e c t K e y > < K e y > L i n k s \ & l t ; C o l u m n s \ S u m   o f   sY7 5 sk�N
N& g t ; - & l t ; M e a s u r e s \ sY7 5 sk�N
N& g t ; < / K e y > < / D i a g r a m O b j e c t K e y > < D i a g r a m O b j e c t K e y > < K e y > L i n k s \ & l t ; C o l u m n s \ S u m   o f   sY7 5 sk�N
N& g t ; - & l t ; M e a s u r e s \ sY7 5 sk�N
N& g t ; \ C O L U M N < / K e y > < / D i a g r a m O b j e c t K e y > < D i a g r a m O b j e c t K e y > < K e y > L i n k s \ & l t ; C o l u m n s \ S u m   o f   sY7 5 sk�N
N& g t ; - & l t ; M e a s u r e s \ sY7 5 sk�N
N& g t ; \ M E A S U R E < / K e y > < / D i a g r a m O b j e c t K e y > < D i a g r a m O b j e c t K e y > < K e y > L i n k s \ & l t ; C o l u m n s \ S u m   o f   t^\�N�ST��0 ^�1 4 sk	�& g t ; - & l t ; M e a s u r e s \ t^\�N�ST��0 ^�1 4 sk	�& g t ; < / K e y > < / D i a g r a m O b j e c t K e y > < D i a g r a m O b j e c t K e y > < K e y > L i n k s \ & l t ; C o l u m n s \ S u m   o f   t^\�N�ST��0 ^�1 4 sk	�& g t ; - & l t ; M e a s u r e s \ t^\�N�ST��0 ^�1 4 sk	�& g t ; \ C O L U M N < / K e y > < / D i a g r a m O b j e c t K e y > < D i a g r a m O b j e c t K e y > < K e y > L i n k s \ & l t ; C o l u m n s \ S u m   o f   t^\�N�ST��0 ^�1 4 sk	�& g t ; - & l t ; M e a s u r e s \ t^\�N�ST��0 ^�1 4 sk	�& g t ; \ M E A S U R E < / K e y > < / D i a g r a m O b j e c t K e y > < D i a g r a m O b j e c t K e y > < K e y > L i n k s \ & l t ; C o l u m n s \ S u m   o f   6 5 sk�N
N+YfZN/^& g t ; - & l t ; M e a s u r e s \ 6 5 sk�N
N+YfZN/^& g t ; < / K e y > < / D i a g r a m O b j e c t K e y > < D i a g r a m O b j e c t K e y > < K e y > L i n k s \ & l t ; C o l u m n s \ S u m   o f   6 5 sk�N
N+YfZN/^& g t ; - & l t ; M e a s u r e s \ 6 5 sk�N
N+YfZN/^& g t ; \ C O L U M N < / K e y > < / D i a g r a m O b j e c t K e y > < D i a g r a m O b j e c t K e y > < K e y > L i n k s \ & l t ; C o l u m n s \ S u m   o f   6 5 sk�N
N+YfZN/^& g t ; - & l t ; M e a s u r e s \ 6 5 sk�N
N+YfZN/^& g t ; \ M E A S U R E < / K e y > < / D i a g r a m O b j e c t K e y > < D i a g r a m O b j e c t K e y > < K e y > L i n k s \ & l t ; C o l u m n s \ S u m   o f   6 5 sk�N
NX[(WN/^& g t ; - & l t ; M e a s u r e s \ 6 5 sk�N
NX[(WN/^& g t ; < / K e y > < / D i a g r a m O b j e c t K e y > < D i a g r a m O b j e c t K e y > < K e y > L i n k s \ & l t ; C o l u m n s \ S u m   o f   6 5 sk�N
NX[(WN/^& g t ; - & l t ; M e a s u r e s \ 6 5 sk�N
NX[(WN/^& g t ; \ C O L U M N < / K e y > < / D i a g r a m O b j e c t K e y > < D i a g r a m O b j e c t K e y > < K e y > L i n k s \ & l t ; C o l u m n s \ S u m   o f   6 5 sk�N
NX[(WN/^& g t ; - & l t ; M e a s u r e s \ 6 5 sk�N
NX[(WN/^& g t ; \ M E A S U R E < / K e y > < / D i a g r a m O b j e c t K e y > < D i a g r a m O b j e c t K e y > < K e y > L i n k s \ & l t ; C o l u m n s \ S u m   o f   �O���e-�eQ@b�_a0_ 0 sk& g t ; - & l t ; M e a s u r e s \ �O���e-�eQ@b�_a0_ 0 sk& g t ; < / K e y > < / D i a g r a m O b j e c t K e y > < D i a g r a m O b j e c t K e y > < K e y > L i n k s \ & l t ; C o l u m n s \ S u m   o f   �O���e-�eQ@b�_a0_ 0 sk& g t ; - & l t ; M e a s u r e s \ �O���e-�eQ@b�_a0_ 0 sk& g t ; \ C O L U M N < / K e y > < / D i a g r a m O b j e c t K e y > < D i a g r a m O b j e c t K e y > < K e y > L i n k s \ & l t ; C o l u m n s \ S u m   o f   �O���e-�eQ@b�_a0_ 0 sk& g t ; - & l t ; M e a s u r e s \ �O���e-�eQ@b�_a0_ 0 sk& g t ; \ M E A S U R E < / K e y > < / D i a g r a m O b j e c t K e y > < D i a g r a m O b j e c t K e y > < K e y > L i n k s \ & l t ; C o l u m n s \ T�  /   N/^pe& g t ; - & l t ; M e a s u r e s \ N/^pe& g t ; < / K e y > < / D i a g r a m O b j e c t K e y > < D i a g r a m O b j e c t K e y > < K e y > L i n k s \ & l t ; C o l u m n s \ T�  /   N/^pe& g t ; - & l t ; M e a s u r e s \ N/^pe& g t ; \ C O L U M N < / K e y > < / D i a g r a m O b j e c t K e y > < D i a g r a m O b j e c t K e y > < K e y > L i n k s \ & l t ; C o l u m n s \ T�  /   N/^pe& g t ; - & l t ; M e a s u r e s \ N/^pe& g t ; \ M E A S U R E < / K e y > < / D i a g r a m O b j e c t K e y > < D i a g r a m O b j e c t K e y > < K e y > L i n k s \ & l t ; C o l u m n s \ T�  /   �N�S& g t ; - & l t ; M e a s u r e s \ �N�S& g t ; < / K e y > < / D i a g r a m O b j e c t K e y > < D i a g r a m O b j e c t K e y > < K e y > L i n k s \ & l t ; C o l u m n s \ T�  /   �N�S& g t ; - & l t ; M e a s u r e s \ �N�S& g t ; \ C O L U M N < / K e y > < / D i a g r a m O b j e c t K e y > < D i a g r a m O b j e c t K e y > < K e y > L i n k s \ & l t ; C o l u m n s \ T�  /   �N�S& g t ; - & l t ; M e a s u r e s \ �N�S& g t ; \ M E A S U R E < / K e y > < / D i a g r a m O b j e c t K e y > < D i a g r a m O b j e c t K e y > < K e y > L i n k s \ & l t ; C o l u m n s \ T�  /   �t^�N�ST��6 5 sk�N
N	�& g t ; - & l t ; M e a s u r e s \ �t^�N�ST��6 5 sk�N
N	�& g t ; < / K e y > < / D i a g r a m O b j e c t K e y > < D i a g r a m O b j e c t K e y > < K e y > L i n k s \ & l t ; C o l u m n s \ T�  /   �t^�N�ST��6 5 sk�N
N	�& g t ; - & l t ; M e a s u r e s \ �t^�N�ST��6 5 sk�N
N	�& g t ; \ C O L U M N < / K e y > < / D i a g r a m O b j e c t K e y > < D i a g r a m O b j e c t K e y > < K e y > L i n k s \ & l t ; C o l u m n s \ T�  /   �t^�N�ST��6 5 sk�N
N	�& g t ; - & l t ; M e a s u r e s \ �t^�N�ST��6 5 sk�N
N	�& g t ; \ M E A S U R E < / K e y > < / D i a g r a m O b j e c t K e y > < D i a g r a m O b j e c t K e y > < K e y > L i n k s \ & l t ; C o l u m n s \ T�  /   ؚb�S�s& g t ; - & l t ; M e a s u r e s \ ؚb�S�s& g t ; < / K e y > < / D i a g r a m O b j e c t K e y > < D i a g r a m O b j e c t K e y > < K e y > L i n k s \ & l t ; C o l u m n s \ T�  /   ؚb�S�s& g t ; - & l t ; M e a s u r e s \ ؚb�S�s& g t ; \ C O L U M N < / K e y > < / D i a g r a m O b j e c t K e y > < D i a g r a m O b j e c t K e y > < K e y > L i n k s \ & l t ; C o l u m n s \ T�  /   ؚb�S�s& g t ; - & l t ; M e a s u r e s \ ؚb�S�s& g t ; \ M E A S U R E < / K e y > < / D i a g r a m O b j e c t K e y > < D i a g r a m O b j e c t K e y > < K e y > L i n k s \ & l t ; C o l u m n s \ s^GW  /   ؚb�S�s& g t ; - & l t ; M e a s u r e s \ ؚb�S�s& g t ; < / K e y > < / D i a g r a m O b j e c t K e y > < D i a g r a m O b j e c t K e y > < K e y > L i n k s \ & l t ; C o l u m n s \ s^GW  /   ؚb�S�s& g t ; - & l t ; M e a s u r e s \ ؚb�S�s& g t ; \ C O L U M N < / K e y > < / D i a g r a m O b j e c t K e y > < D i a g r a m O b j e c t K e y > < K e y > L i n k s \ & l t ; C o l u m n s \ s^GW  /   ؚb�S�s& g t ; - & l t ; M e a s u r e s \ ؚb�S�s& g t ; \ M E A S U R E < / K e y > < / D i a g r a m O b j e c t K e y > < D i a g r a m O b j e c t K e y > < K e y > L i n k s \ & l t ; C o l u m n s \ S u m   o f   6 5 sk�N
N N�NN/^& g t ; - & l t ; M e a s u r e s \ 6 5 sk�N
N N�NN/^& g t ; < / K e y > < / D i a g r a m O b j e c t K e y > < D i a g r a m O b j e c t K e y > < K e y > L i n k s \ & l t ; C o l u m n s \ S u m   o f   6 5 sk�N
N N�NN/^& g t ; - & l t ; M e a s u r e s \ 6 5 sk�N
N N�NN/^& g t ; \ C O L U M N < / K e y > < / D i a g r a m O b j e c t K e y > < D i a g r a m O b j e c t K e y > < K e y > L i n k s \ & l t ; C o l u m n s \ S u m   o f   6 5 sk�N
N N�NN/^& g t ; - & l t ; M e a s u r e s \ 6 5 sk�N
N N�NN/^& g t ; \ M E A S U R E < / K e y > < / D i a g r a m O b j e c t K e y > < D i a g r a m O b j e c t K e y > < K e y > L i n k s \ & l t ; C o l u m n s \ T�  /   6 sk*g�nT�& g t ; - & l t ; M e a s u r e s \ 6 sk*g�nT�& g t ; < / K e y > < / D i a g r a m O b j e c t K e y > < D i a g r a m O b j e c t K e y > < K e y > L i n k s \ & l t ; C o l u m n s \ T�  /   6 sk*g�nT�& g t ; - & l t ; M e a s u r e s \ 6 sk*g�nT�& g t ; \ C O L U M N < / K e y > < / D i a g r a m O b j e c t K e y > < D i a g r a m O b j e c t K e y > < K e y > L i n k s \ & l t ; C o l u m n s \ T�  /   6 sk*g�nT�& g t ; - & l t ; M e a s u r e s \ 6 sk*g�nT�& g t ; \ M E A S U R E < / K e y > < / D i a g r a m O b j e c t K e y > < D i a g r a m O b j e c t K e y > < K e y > L i n k s \ & l t ; C o l u m n s \ T�  /   �O���e-�eQ@b-N_ 0 sk& g t ; - & l t ; M e a s u r e s \ �O���e-�eQ@b-N_ 0 sk& g t ; < / K e y > < / D i a g r a m O b j e c t K e y > < D i a g r a m O b j e c t K e y > < K e y > L i n k s \ & l t ; C o l u m n s \ T�  /   �O���e-�eQ@b-N_ 0 sk& g t ; - & l t ; M e a s u r e s \ �O���e-�eQ@b-N_ 0 sk& g t ; \ C O L U M N < / K e y > < / D i a g r a m O b j e c t K e y > < D i a g r a m O b j e c t K e y > < K e y > L i n k s \ & l t ; C o l u m n s \ T�  /   �O���e-�eQ@b-N_ 0 sk& g t ; - & l t ; M e a s u r e s \ �O���e-�eQ@b-N_ 0 sk& g t ; \ M E A S U R E < / K e y > < / D i a g r a m O b j e c t K e y > < D i a g r a m O b j e c t K e y > < K e y > L i n k s \ & l t ; C o l u m n s \ T�  /   �O���e-�eQ@b-N_ 1 sk& g t ; - & l t ; M e a s u r e s \ �O���e-�eQ@b-N_ 1 sk& g t ; < / K e y > < / D i a g r a m O b j e c t K e y > < D i a g r a m O b j e c t K e y > < K e y > L i n k s \ & l t ; C o l u m n s \ T�  /   �O���e-�eQ@b-N_ 1 sk& g t ; - & l t ; M e a s u r e s \ �O���e-�eQ@b-N_ 1 sk& g t ; \ C O L U M N < / K e y > < / D i a g r a m O b j e c t K e y > < D i a g r a m O b j e c t K e y > < K e y > L i n k s \ & l t ; C o l u m n s \ T�  /   �O���e-�eQ@b-N_ 1 sk& g t ; - & l t ; M e a s u r e s \ �O���e-�eQ@b-N_ 1 sk& g t ; \ M E A S U R E < / K e y > < / D i a g r a m O b j e c t K e y > < D i a g r a m O b j e c t K e y > < K e y > L i n k s \ & l t ; C o l u m n s \ T�  /   �O���e-�eQ@b-N_ 2 sk& g t ; - & l t ; M e a s u r e s \ �O���e-�eQ@b-N_ 2 sk& g t ; < / K e y > < / D i a g r a m O b j e c t K e y > < D i a g r a m O b j e c t K e y > < K e y > L i n k s \ & l t ; C o l u m n s \ T�  /   �O���e-�eQ@b-N_ 2 sk& g t ; - & l t ; M e a s u r e s \ �O���e-�eQ@b-N_ 2 sk& g t ; \ C O L U M N < / K e y > < / D i a g r a m O b j e c t K e y > < D i a g r a m O b j e c t K e y > < K e y > L i n k s \ & l t ; C o l u m n s \ T�  /   �O���e-�eQ@b-N_ 2 sk& g t ; - & l t ; M e a s u r e s \ �O���e-�eQ@b-N_ 2 sk& g t ; \ M E A S U R E < / K e y > < / D i a g r a m O b j e c t K e y > < D i a g r a m O b j e c t K e y > < K e y > L i n k s \ & l t ; C o l u m n s \ T�  /   �O���e-�eQ@b-N_ 3 sk& g t ; - & l t ; M e a s u r e s \ �O���e-�eQ@b-N_ 3 sk& g t ; < / K e y > < / D i a g r a m O b j e c t K e y > < D i a g r a m O b j e c t K e y > < K e y > L i n k s \ & l t ; C o l u m n s \ T�  /   �O���e-�eQ@b-N_ 3 sk& g t ; - & l t ; M e a s u r e s \ �O���e-�eQ@b-N_ 3 sk& g t ; \ C O L U M N < / K e y > < / D i a g r a m O b j e c t K e y > < D i a g r a m O b j e c t K e y > < K e y > L i n k s \ & l t ; C o l u m n s \ T�  /   �O���e-�eQ@b-N_ 3 sk& g t ; - & l t ; M e a s u r e s \ �O���e-�eQ@b-N_ 3 sk& g t ; \ M E A S U R E < / K e y > < / D i a g r a m O b j e c t K e y > < D i a g r a m O b j e c t K e y > < K e y > L i n k s \ & l t ; C o l u m n s \ T�  /   �O���e-�eQ@b-N_ 4 sk& g t ; - & l t ; M e a s u r e s \ �O���e-�eQ@b-N_ 4 sk& g t ; < / K e y > < / D i a g r a m O b j e c t K e y > < D i a g r a m O b j e c t K e y > < K e y > L i n k s \ & l t ; C o l u m n s \ T�  /   �O���e-�eQ@b-N_ 4 sk& g t ; - & l t ; M e a s u r e s \ �O���e-�eQ@b-N_ 4 sk& g t ; \ C O L U M N < / K e y > < / D i a g r a m O b j e c t K e y > < D i a g r a m O b j e c t K e y > < K e y > L i n k s \ & l t ; C o l u m n s \ T�  /   �O���e-�eQ@b-N_ 4 sk& g t ; - & l t ; M e a s u r e s \ �O���e-�eQ@b-N_ 4 sk& g t ; \ M E A S U R E < / K e y > < / D i a g r a m O b j e c t K e y > < D i a g r a m O b j e c t K e y > < K e y > L i n k s \ & l t ; C o l u m n s \ T�  /   �O���e-�eQ@b-N_ 5 sk& g t ; - & l t ; M e a s u r e s \ �O���e-�eQ@b-N_ 5 sk& g t ; < / K e y > < / D i a g r a m O b j e c t K e y > < D i a g r a m O b j e c t K e y > < K e y > L i n k s \ & l t ; C o l u m n s \ T�  /   �O���e-�eQ@b-N_ 5 sk& g t ; - & l t ; M e a s u r e s \ �O���e-�eQ@b-N_ 5 sk& g t ; \ C O L U M N < / K e y > < / D i a g r a m O b j e c t K e y > < D i a g r a m O b j e c t K e y > < K e y > L i n k s \ & l t ; C o l u m n s \ T�  /   �O���e-�eQ@b-N_ 5 sk& g t ; - & l t ; M e a s u r e s \ �O���e-�eQ@b-N_ 5 sk& g t ; \ M E A S U R E < / K e y > < / D i a g r a m O b j e c t K e y > < D i a g r a m O b j e c t K e y > < K e y > L i n k s \ & l t ; C o l u m n s \ T�  /   �O���e-�eQ@b�_a0_ 1 sk& g t ; - & l t ; M e a s u r e s \ �O���e-�eQ@b�_a0_ 1 sk& g t ; < / K e y > < / D i a g r a m O b j e c t K e y > < D i a g r a m O b j e c t K e y > < K e y > L i n k s \ & l t ; C o l u m n s \ T�  /   �O���e-�eQ@b�_a0_ 1 sk& g t ; - & l t ; M e a s u r e s \ �O���e-�eQ@b�_a0_ 1 sk& g t ; \ C O L U M N < / K e y > < / D i a g r a m O b j e c t K e y > < D i a g r a m O b j e c t K e y > < K e y > L i n k s \ & l t ; C o l u m n s \ T�  /   �O���e-�eQ@b�_a0_ 1 sk& g t ; - & l t ; M e a s u r e s \ �O���e-�eQ@b�_a0_ 1 sk& g t ; \ M E A S U R E < / K e y > < / D i a g r a m O b j e c t K e y > < D i a g r a m O b j e c t K e y > < K e y > L i n k s \ & l t ; C o l u m n s \ T�  /   �O���e-�eQ@b�_a0_ 2 sk& g t ; - & l t ; M e a s u r e s \ �O���e-�eQ@b�_a0_ 2 sk& g t ; < / K e y > < / D i a g r a m O b j e c t K e y > < D i a g r a m O b j e c t K e y > < K e y > L i n k s \ & l t ; C o l u m n s \ T�  /   �O���e-�eQ@b�_a0_ 2 sk& g t ; - & l t ; M e a s u r e s \ �O���e-�eQ@b�_a0_ 2 sk& g t ; \ C O L U M N < / K e y > < / D i a g r a m O b j e c t K e y > < D i a g r a m O b j e c t K e y > < K e y > L i n k s \ & l t ; C o l u m n s \ T�  /   �O���e-�eQ@b�_a0_ 2 sk& g t ; - & l t ; M e a s u r e s \ �O���e-�eQ@b�_a0_ 2 sk& g t ; \ M E A S U R E < / K e y > < / D i a g r a m O b j e c t K e y > < D i a g r a m O b j e c t K e y > < K e y > L i n k s \ & l t ; C o l u m n s \ T�  /   �O���e-�eQ@b�_a0_ 3 sk& g t ; - & l t ; M e a s u r e s \ �O���e-�eQ@b�_a0_ 3 sk& g t ; < / K e y > < / D i a g r a m O b j e c t K e y > < D i a g r a m O b j e c t K e y > < K e y > L i n k s \ & l t ; C o l u m n s \ T�  /   �O���e-�eQ@b�_a0_ 3 sk& g t ; - & l t ; M e a s u r e s \ �O���e-�eQ@b�_a0_ 3 sk& g t ; \ C O L U M N < / K e y > < / D i a g r a m O b j e c t K e y > < D i a g r a m O b j e c t K e y > < K e y > L i n k s \ & l t ; C o l u m n s \ T�  /   �O���e-�eQ@b�_a0_ 3 sk& g t ; - & l t ; M e a s u r e s \ �O���e-�eQ@b�_a0_ 3 sk& g t ; \ M E A S U R E < / K e y > < / D i a g r a m O b j e c t K e y > < D i a g r a m O b j e c t K e y > < K e y > L i n k s \ & l t ; C o l u m n s \ T�  /   �O���e-�eQ@b�_a0_ 4 sk& g t ; - & l t ; M e a s u r e s \ �O���e-�eQ@b�_a0_ 4 sk& g t ; < / K e y > < / D i a g r a m O b j e c t K e y > < D i a g r a m O b j e c t K e y > < K e y > L i n k s \ & l t ; C o l u m n s \ T�  /   �O���e-�eQ@b�_a0_ 4 sk& g t ; - & l t ; M e a s u r e s \ �O���e-�eQ@b�_a0_ 4 sk& g t ; \ C O L U M N < / K e y > < / D i a g r a m O b j e c t K e y > < D i a g r a m O b j e c t K e y > < K e y > L i n k s \ & l t ; C o l u m n s \ T�  /   �O���e-�eQ@b�_a0_ 4 sk& g t ; - & l t ; M e a s u r e s \ �O���e-�eQ@b�_a0_ 4 sk& g t ; \ M E A S U R E < / K e y > < / D i a g r a m O b j e c t K e y > < D i a g r a m O b j e c t K e y > < K e y > L i n k s \ & l t ; C o l u m n s \ T�  /   �O���e-�eQ@b�_a0_ 5 sk& g t ; - & l t ; M e a s u r e s \ �O���e-�eQ@b�_a0_ 5 sk& g t ; < / K e y > < / D i a g r a m O b j e c t K e y > < D i a g r a m O b j e c t K e y > < K e y > L i n k s \ & l t ; C o l u m n s \ T�  /   �O���e-�eQ@b�_a0_ 5 sk& g t ; - & l t ; M e a s u r e s \ �O���e-�eQ@b�_a0_ 5 sk& g t ; \ C O L U M N < / K e y > < / D i a g r a m O b j e c t K e y > < D i a g r a m O b j e c t K e y > < K e y > L i n k s \ & l t ; C o l u m n s \ T�  /   �O���e-�eQ@b�_a0_ 5 sk& g t ; - & l t ; M e a s u r e s \ �O���e-�eQ@b�_a0_ 5 sk& g t ; \ M E A S U R E < / K e y > < / D i a g r a m O b j e c t K e y > < D i a g r a m O b j e c t K e y > < K e y > L i n k s \ & l t ; C o l u m n s \ T�  /   ��/e�c����[�pe& g t ; - & l t ; M e a s u r e s \ ��/e�c����[�pe& g t ; < / K e y > < / D i a g r a m O b j e c t K e y > < D i a g r a m O b j e c t K e y > < K e y > L i n k s \ & l t ; C o l u m n s \ T�  /   ��/e�c����[�pe& g t ; - & l t ; M e a s u r e s \ ��/e�c����[�pe& g t ; \ C O L U M N < / K e y > < / D i a g r a m O b j e c t K e y > < D i a g r a m O b j e c t K e y > < K e y > L i n k s \ & l t ; C o l u m n s \ T�  /   ��/e�c����[�pe& g t ; - & l t ; M e a s u r e s \ ��/e�c����[�pe& g t ; \ M E A S U R E < / K e y > < / D i a g r a m O b j e c t K e y > < D i a g r a m O b j e c t K e y > < K e y > L i n k s \ & l t ; C o l u m n s \ T�  /   ��/e�c����[�pe& g t ; - & l t ; M e a s u r e s \ ��/e�c����[�pe& g t ; < / K e y > < / D i a g r a m O b j e c t K e y > < D i a g r a m O b j e c t K e y > < K e y > L i n k s \ & l t ; C o l u m n s \ T�  /   ��/e�c����[�pe& g t ; - & l t ; M e a s u r e s \ ��/e�c����[�pe& g t ; \ C O L U M N < / K e y > < / D i a g r a m O b j e c t K e y > < D i a g r a m O b j e c t K e y > < K e y > L i n k s \ & l t ; C o l u m n s \ T�  /   ��/e�c����[�pe& g t ; - & l t ; M e a s u r e s \ ��/e�c����[�pe& g t ; \ M E A S U R E < / K e y > < / D i a g r a m O b j e c t K e y > < D i a g r a m O b j e c t K e y > < K e y > L i n k s \ & l t ; C o l u m n s \ T�  /   ���Nw�����[�pe& g t ; - & l t ; M e a s u r e s \ ���Nw�����[�pe& g t ; < / K e y > < / D i a g r a m O b j e c t K e y > < D i a g r a m O b j e c t K e y > < K e y > L i n k s \ & l t ; C o l u m n s \ T�  /   ���Nw�����[�pe& g t ; - & l t ; M e a s u r e s \ ���Nw�����[�pe& g t ; \ C O L U M N < / K e y > < / D i a g r a m O b j e c t K e y > < D i a g r a m O b j e c t K e y > < K e y > L i n k s \ & l t ; C o l u m n s \ T�  /   ���Nw�����[�pe& g t ; - & l t ; M e a s u r e s \ ���Nw�����[�pe& g t ; \ M E A S U R E < / K e y > < / D i a g r a m O b j e c t K e y > < D i a g r a m O b j e c t K e y > < K e y > L i n k s \ & l t ; C o l u m n s \ T�  /   ���Nw�����[�pe& g t ; - & l t ; M e a s u r e s \ ���Nw�����[�pe& g t ; < / K e y > < / D i a g r a m O b j e c t K e y > < D i a g r a m O b j e c t K e y > < K e y > L i n k s \ & l t ; C o l u m n s \ T�  /   ���Nw�����[�pe& g t ; - & l t ; M e a s u r e s \ ���Nw�����[�pe& g t ; \ C O L U M N < / K e y > < / D i a g r a m O b j e c t K e y > < D i a g r a m O b j e c t K e y > < K e y > L i n k s \ & l t ; C o l u m n s \ T�  /   ���Nw�����[�pe& g t ; - & l t ; M e a s u r e s \ ���Nw�����[�pe& g t ; \ M E A S U R E < / K e y > < / D i a g r a m O b j e c t K e y > < D i a g r a m O b j e c t K e y > < K e y > L i n k s \ & l t ; C o l u m n s \ T�  /   ���Nw�����[�pe& g t ; - & l t ; M e a s u r e s \ ���Nw�����[�pe& g t ; < / K e y > < / D i a g r a m O b j e c t K e y > < D i a g r a m O b j e c t K e y > < K e y > L i n k s \ & l t ; C o l u m n s \ T�  /   ���Nw�����[�pe& g t ; - & l t ; M e a s u r e s \ ���Nw�����[�pe& g t ; \ C O L U M N < / K e y > < / D i a g r a m O b j e c t K e y > < D i a g r a m O b j e c t K e y > < K e y > L i n k s \ & l t ; C o l u m n s \ T�  /   ���Nw�����[�pe& g t ; - & l t ; M e a s u r e s \ ���Nw�����[�pe& g t ; \ M E A S U R E < / K e y > < / D i a g r a m O b j e c t K e y > < D i a g r a m O b j e c t K e y > < K e y > L i n k s \ & l t ; C o l u m n s \ T�  /   ���Nw�����[�pe& g t ; - & l t ; M e a s u r e s \ ���Nw�����[�pe& g t ; < / K e y > < / D i a g r a m O b j e c t K e y > < D i a g r a m O b j e c t K e y > < K e y > L i n k s \ & l t ; C o l u m n s \ T�  /   ���Nw�����[�pe& g t ; - & l t ; M e a s u r e s \ ���Nw�����[�pe& g t ; \ C O L U M N < / K e y > < / D i a g r a m O b j e c t K e y > < D i a g r a m O b j e c t K e y > < K e y > L i n k s \ & l t ; C o l u m n s \ T�  /   ���Nw�����[�pe& g t ; - & l t ; M e a s u r e s \ ���Nw�����[�pe& g t ; \ M E A S U R E < / K e y > < / D i a g r a m O b j e c t K e y > < D i a g r a m O b j e c t K e y > < K e y > L i n k s \ & l t ; C o l u m n s \ T�  /   ���Nw�����[�pe& g t ; - & l t ; M e a s u r e s \ ���Nw�����[�pe& g t ; < / K e y > < / D i a g r a m O b j e c t K e y > < D i a g r a m O b j e c t K e y > < K e y > L i n k s \ & l t ; C o l u m n s \ T�  /   ���Nw�����[�pe& g t ; - & l t ; M e a s u r e s \ ���Nw�����[�pe& g t ; \ C O L U M N < / K e y > < / D i a g r a m O b j e c t K e y > < D i a g r a m O b j e c t K e y > < K e y > L i n k s \ & l t ; C o l u m n s \ T�  /   ���Nw�����[�pe& g t ; - & l t ; M e a s u r e s \ ���Nw�����[�pe& g t ; \ M E A S U R E < / K e y > < / D i a g r a m O b j e c t K e y > < D i a g r a m O b j e c t K e y > < K e y > L i n k s \ & l t ; C o l u m n s \ T�  /   ꁻlO�ReQN/^pe& g t ; - & l t ; M e a s u r e s \ ꁻlO�ReQN/^pe& g t ; < / K e y > < / D i a g r a m O b j e c t K e y > < D i a g r a m O b j e c t K e y > < K e y > L i n k s \ & l t ; C o l u m n s \ T�  /   ꁻlO�ReQN/^pe& g t ; - & l t ; M e a s u r e s \ ꁻlO�ReQN/^pe& g t ; \ C O L U M N < / K e y > < / D i a g r a m O b j e c t K e y > < D i a g r a m O b j e c t K e y > < K e y > L i n k s \ & l t ; C o l u m n s \ T�  /   ꁻlO�ReQN/^pe& g t ; - & l t ; M e a s u r e s \ ꁻlO�ReQN/^pe& g t ; \ M E A S U R E < / K e y > < / D i a g r a m O b j e c t K e y > < D i a g r a m O b j e c t K e y > < K e y > L i n k s \ & l t ; C o l u m n s \ T�  /   �k�(u_ hQ^ؚb�S�s& g t ; - & l t ; M e a s u r e s \ �k�(u_ hQ^ؚb�S�s& g t ; < / K e y > < / D i a g r a m O b j e c t K e y > < D i a g r a m O b j e c t K e y > < K e y > L i n k s \ & l t ; C o l u m n s \ T�  /   �k�(u_ hQ^ؚb�S�s& g t ; - & l t ; M e a s u r e s \ �k�(u_ hQ^ؚb�S�s& g t ; \ C O L U M N < / K e y > < / D i a g r a m O b j e c t K e y > < D i a g r a m O b j e c t K e y > < K e y > L i n k s \ & l t ; C o l u m n s \ T�  /   �k�(u_ hQ^ؚb�S�s& g t ; - & l t ; M e a s u r e s \ �k�(u_ hQ^ؚb�S�s& g t ; \ M E A S U R E < / K e y > < / D i a g r a m O b j e c t K e y > < D i a g r a m O b j e c t K e y > < K e y > L i n k s \ & l t ; C o l u m n s \ T�  /   �k�(u_ hQ^�Nw��Oz����[�s& g t ; - & l t ; M e a s u r e s \ �k�(u_ hQ^�Nw��Oz����[�s& g t ; < / K e y > < / D i a g r a m O b j e c t K e y > < D i a g r a m O b j e c t K e y > < K e y > L i n k s \ & l t ; C o l u m n s \ T�  /   �k�(u_ hQ^�Nw��Oz����[�s& g t ; - & l t ; M e a s u r e s \ �k�(u_ hQ^�Nw��Oz����[�s& g t ; \ C O L U M N < / K e y > < / D i a g r a m O b j e c t K e y > < D i a g r a m O b j e c t K e y > < K e y > L i n k s \ & l t ; C o l u m n s \ T�  /   �k�(u_ hQ^�Nw��Oz����[�s& g t ; - & l t ; M e a s u r e s \ �k�(u_ hQ^�Nw��Oz����[�s& g t ; \ M E A S U R E < / K e y > < / D i a g r a m O b j e c t K e y > < D i a g r a m O b j e c t K e y > < K e y > L i n k s \ & l t ; C o l u m n s \ T�  /   �k�(u_ hQ^ꁻlO�ReQ�s& g t ; - & l t ; M e a s u r e s \ �k�(u_ hQ^ꁻlO�ReQ�s& g t ; < / K e y > < / D i a g r a m O b j e c t K e y > < D i a g r a m O b j e c t K e y > < K e y > L i n k s \ & l t ; C o l u m n s \ T�  /   �k�(u_ hQ^ꁻlO�ReQ�s& g t ; - & l t ; M e a s u r e s \ �k�(u_ hQ^ꁻlO�ReQ�s& g t ; \ C O L U M N < / K e y > < / D i a g r a m O b j e c t K e y > < D i a g r a m O b j e c t K e y > < K e y > L i n k s \ & l t ; C o l u m n s \ T�  /   �k�(u_ hQ^ꁻlO�ReQ�s& g t ; - & l t ; M e a s u r e s \ �k�(u_ hQ^ꁻlO�ReQ�s& g t ; \ M E A S U R E 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R o w > 2 < / F o c u s R o w > < S e l e c t i o n E n d R o w > 2 < / S e l e c t i o n E n d R o w > < S e l e c t i o n S t a r t R o w > 2 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 M e a s u r e s \ ꁻlO�ReQ�s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 M e a s u r e s \ ꁻlO�ReQ�s\ T a g I n f o \ _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 M e a s u r e s \ ꁻlO�ReQ�s\ T a g I n f o \ $P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 M e a s u r e s \ �Nw����[�s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 M e a s u r e s \ �Nw����[�s\ T a g I n f o \ _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 M e a s u r e s \ �Nw����[�s\ T a g I n f o \ $P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 7uu#ut^b��N�S�1 5 ^�6 4 sk	�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 7uu#ut^b��N�S�1 5 ^�6 4 sk	�\ T a g I n f o \ _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 7uu#ut^b��N�S�1 5 ^�6 4 sk	�\ T a g I n f o \ $P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 7u�t^�N�S�6 5 sk�N
N	�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 7u�t^�N�S�6 5 sk�N
N	�\ T a g I n f o \ _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 7u�t^�N�S�6 5 sk�N
N	�\ T a g I n f o \ $P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 sYt^\�N�S�0 ^�1 4 sk	�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 sYt^\�N�S�0 ^�1 4 sk	�\ T a g I n f o \ _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 sYt^\�N�S�0 ^�1 4 sk	�\ T a g I n f o \ $P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 sYu#ut^b��N�S�1 5 ^�6 4 sk	�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 sYu#ut^b��N�S�1 5 ^�6 4 sk	�\ T a g I n f o \ _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 sYu#ut^b��N�S�1 5 ^�6 4 sk	�\ T a g I n f o \ $P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 sY�t^�N�S�6 5 sk�N
N	�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 sY�t^�N�S�6 5 sk�N
N	�\ T a g I n f o \ _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 sY�t^�N�S�6 5 sk�N
N	�\ T a g I n f o \ $P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 7u0 - 5 sk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 7u0 - 5 sk\ T a g I n f o \ _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 7u0 - 5 sk\ T a g I n f o \ $P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 7u7 0 - 7 4 sk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 7u7 0 - 7 4 sk\ T a g I n f o \ _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 7u7 0 - 7 4 sk\ T a g I n f o \ $P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 7u6 5 - 6 9 sk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 7u6 5 - 6 9 sk\ T a g I n f o \ _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 7u6 5 - 6 9 sk\ T a g I n f o \ $P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 7u7 5 sk�N
N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 7u7 5 sk�N
N\ T a g I n f o \ _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 7u7 5 sk�N
N\ T a g I n f o \ $P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 sY0 - 5 sk< / K e y > < / a : K e y > < a : V a l u e   i : t y p e = " M e a s u r e G r i d N o d e V i e w S t a t e " > < C o l u m n >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 sY0 - 5 sk\ T a g I n f o \ _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 sY0 - 5 sk\ T a g I n f o \ $P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 sY6 5 - 6 9 sk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 sY6 5 - 6 9 sk\ T a g I n f o \ _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 sY6 5 - 6 9 sk\ T a g I n f o \ $P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 sY7 0 - 7 4 sk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 sY7 0 - 7 4 sk\ T a g I n f o \ _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 sY7 0 - 7 4 sk\ T a g I n f o \ $P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 sY7 5 sk�N
N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 sY7 5 sk�N
N\ T a g I n f o \ _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 sY7 5 sk�N
N\ T a g I n f o \ $P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 t^\�N�ST��0 ^�1 4 sk	�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 t^\�N�ST��0 ^�1 4 sk	�\ T a g I n f o \ _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 t^\�N�ST��0 ^�1 4 sk	�\ T a g I n f o \ $P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 6 5 sk�N
N+YfZN/^< / K e y > < / a : K e y > < a : V a l u e   i : t y p e = " M e a s u r e G r i d N o d e V i e w S t a t e " > < C o l u m n > 2 3 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 6 5 sk�N
N+YfZN/^\ T a g I n f o \ _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 6 5 sk�N
N+YfZN/^\ T a g I n f o \ $P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 6 5 sk�N
NX[(WN/^< / K e y > < / a : K e y > < a : V a l u e   i : t y p e = " M e a s u r e G r i d N o d e V i e w S t a t e " > < C o l u m n > 2 4 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 6 5 sk�N
NX[(WN/^\ T a g I n f o \ _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 6 5 sk�N
NX[(WN/^\ T a g I n f o \ $P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 �O���e-�eQ@b�_a0_ 0 sk< / K e y > < / a : K e y > < a : V a l u e   i : t y p e = " M e a s u r e G r i d N o d e V i e w S t a t e " > < C o l u m n > 2 6 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 �O���e-�eQ@b�_a0_ 0 sk\ T a g I n f o \ _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 �O���e-�eQ@b�_a0_ 0 sk\ T a g I n f o \ $P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 N/^pe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 N/^pe\ T a g I n f o \ _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 N/^pe\ T a g I n f o \ $P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 �N�S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 �N�S\ T a g I n f o \ _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 �N�S\ T a g I n f o \ $P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 �t^�N�ST��6 5 sk�N
N	�< / K e y > < / a : K e y > < a : V a l u e   i : t y p e = " M e a s u r e G r i d N o d e V i e w S t a t e " > < C o l u m n > 2 1 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 �t^�N�ST��6 5 sk�N
N	�\ T a g I n f o \ _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 �t^�N�ST��6 5 sk�N
N	�\ T a g I n f o \ $P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 ؚb�S�s< / K e y > < / a : K e y > < a : V a l u e   i : t y p e = " M e a s u r e G r i d N o d e V i e w S t a t e " > < C o l u m n > 2 2 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 ؚb�S�s\ T a g I n f o \ _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 ؚb�S�s\ T a g I n f o \ $P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 M e a s u r e s \ s^GW  /   ؚb�S�s< / K e y > < / a : K e y > < a : V a l u e   i : t y p e = " M e a s u r e G r i d N o d e V i e w S t a t e " > < C o l u m n > 2 2 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 M e a s u r e s \ s^GW  /   ؚb�S�s\ T a g I n f o \ _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 M e a s u r e s \ s^GW  /   ؚb�S�s\ T a g I n f o \ $P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 6 5 sk�N
N N�NN/^< / K e y > < / a : K e y > < a : V a l u e   i : t y p e = " M e a s u r e G r i d N o d e V i e w S t a t e " > < C o l u m n > 2 0 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 6 5 sk�N
N N�NN/^\ T a g I n f o \ _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 6 5 sk�N
N N�NN/^\ T a g I n f o \ $P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 6 sk*g�nT�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 6 sk*g�nT�\ T a g I n f o \ _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 6 sk*g�nT�\ T a g I n f o \ $P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 �O���e-�eQ@b-N_ 0 sk< / K e y > < / a : K e y > < a : V a l u e   i : t y p e = " M e a s u r e G r i d N o d e V i e w S t a t e " > < C o l u m n > 3 4 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 �O���e-�eQ@b-N_ 0 sk\ T a g I n f o \ _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 �O���e-�eQ@b-N_ 0 sk\ T a g I n f o \ $P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 �O���e-�eQ@b-N_ 1 sk< / K e y > < / a : K e y > < a : V a l u e   i : t y p e = " M e a s u r e G r i d N o d e V i e w S t a t e " > < C o l u m n > 3 5 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 �O���e-�eQ@b-N_ 1 sk\ T a g I n f o \ _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 �O���e-�eQ@b-N_ 1 sk\ T a g I n f o \ $P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 �O���e-�eQ@b-N_ 2 sk< / K e y > < / a : K e y > < a : V a l u e   i : t y p e = " M e a s u r e G r i d N o d e V i e w S t a t e " > < C o l u m n > 3 6 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 �O���e-�eQ@b-N_ 2 sk\ T a g I n f o \ _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 �O���e-�eQ@b-N_ 2 sk\ T a g I n f o \ $P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 �O���e-�eQ@b-N_ 3 sk< / K e y > < / a : K e y > < a : V a l u e   i : t y p e = " M e a s u r e G r i d N o d e V i e w S t a t e " > < C o l u m n > 3 7 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 �O���e-�eQ@b-N_ 3 sk\ T a g I n f o \ _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 �O���e-�eQ@b-N_ 3 sk\ T a g I n f o \ $P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 �O���e-�eQ@b-N_ 4 sk< / K e y > < / a : K e y > < a : V a l u e   i : t y p e = " M e a s u r e G r i d N o d e V i e w S t a t e " > < C o l u m n > 3 8 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 �O���e-�eQ@b-N_ 4 sk\ T a g I n f o \ _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 �O���e-�eQ@b-N_ 4 sk\ T a g I n f o \ $P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 �O���e-�eQ@b-N_ 5 sk< / K e y > < / a : K e y > < a : V a l u e   i : t y p e = " M e a s u r e G r i d N o d e V i e w S t a t e " > < C o l u m n > 3 9 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 �O���e-�eQ@b-N_ 5 sk\ T a g I n f o \ _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 �O���e-�eQ@b-N_ 5 sk\ T a g I n f o \ $P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 �O���e-�eQ@b�_a0_ 1 sk< / K e y > < / a : K e y > < a : V a l u e   i : t y p e = " M e a s u r e G r i d N o d e V i e w S t a t e " > < C o l u m n > 4 0 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 �O���e-�eQ@b�_a0_ 1 sk\ T a g I n f o \ _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 �O���e-�eQ@b�_a0_ 1 sk\ T a g I n f o \ $P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 �O���e-�eQ@b�_a0_ 2 sk< / K e y > < / a : K e y > < a : V a l u e   i : t y p e = " M e a s u r e G r i d N o d e V i e w S t a t e " > < C o l u m n > 4 1 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 �O���e-�eQ@b�_a0_ 2 sk\ T a g I n f o \ _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 �O���e-�eQ@b�_a0_ 2 sk\ T a g I n f o \ $P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 �O���e-�eQ@b�_a0_ 3 sk< / K e y > < / a : K e y > < a : V a l u e   i : t y p e = " M e a s u r e G r i d N o d e V i e w S t a t e " > < C o l u m n > 4 2 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 �O���e-�eQ@b�_a0_ 3 sk\ T a g I n f o \ _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 �O���e-�eQ@b�_a0_ 3 sk\ T a g I n f o \ $P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 �O���e-�eQ@b�_a0_ 4 sk< / K e y > < / a : K e y > < a : V a l u e   i : t y p e = " M e a s u r e G r i d N o d e V i e w S t a t e " > < C o l u m n > 4 3 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 �O���e-�eQ@b�_a0_ 4 sk\ T a g I n f o \ _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 �O���e-�eQ@b�_a0_ 4 sk\ T a g I n f o \ $P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 �O���e-�eQ@b�_a0_ 5 sk< / K e y > < / a : K e y > < a : V a l u e   i : t y p e = " M e a s u r e G r i d N o d e V i e w S t a t e " > < C o l u m n > 4 4 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 �O���e-�eQ@b�_a0_ 5 sk\ T a g I n f o \ _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 �O���e-�eQ@b�_a0_ 5 sk\ T a g I n f o \ $P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 ��/e�c����[�pe< / K e y > < / a : K e y > < a : V a l u e   i : t y p e = " M e a s u r e G r i d N o d e V i e w S t a t e " > < C o l u m n > 2 7 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 ��/e�c����[�pe\ T a g I n f o \ _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 ��/e�c����[�pe\ T a g I n f o \ $P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 ��/e�c����[�pe< / K e y > < / a : K e y > < a : V a l u e   i : t y p e = " M e a s u r e G r i d N o d e V i e w S t a t e " > < C o l u m n > 2 8 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 ��/e�c����[�pe\ T a g I n f o \ _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 ��/e�c����[�pe\ T a g I n f o \ $P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 ���Nw�����[�pe< / K e y > < / a : K e y > < a : V a l u e   i : t y p e = " M e a s u r e G r i d N o d e V i e w S t a t e " > < C o l u m n > 2 9 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 ���Nw�����[�pe\ T a g I n f o \ _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 ���Nw�����[�pe\ T a g I n f o \ $P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 ���Nw�����[�pe< / K e y > < / a : K e y > < a : V a l u e   i : t y p e = " M e a s u r e G r i d N o d e V i e w S t a t e " > < C o l u m n > 3 0 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 ���Nw�����[�pe\ T a g I n f o \ _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 ���Nw�����[�pe\ T a g I n f o \ $P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 ���Nw�����[�pe< / K e y > < / a : K e y > < a : V a l u e   i : t y p e = " M e a s u r e G r i d N o d e V i e w S t a t e " > < C o l u m n > 3 1 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 ���Nw�����[�pe\ T a g I n f o \ _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 ���Nw�����[�pe\ T a g I n f o \ $P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 ���Nw�����[�pe< / K e y > < / a : K e y > < a : V a l u e   i : t y p e = " M e a s u r e G r i d N o d e V i e w S t a t e " > < C o l u m n > 3 2 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 ���Nw�����[�pe\ T a g I n f o \ _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 ���Nw�����[�pe\ T a g I n f o \ $P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 ���Nw�����[�pe< / K e y > < / a : K e y > < a : V a l u e   i : t y p e = " M e a s u r e G r i d N o d e V i e w S t a t e " > < C o l u m n > 3 3 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 ���Nw�����[�pe\ T a g I n f o \ _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 ���Nw�����[�pe\ T a g I n f o \ $P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 ꁻlO�ReQN/^pe< / K e y > < / a : K e y > < a : V a l u e   i : t y p e = " M e a s u r e G r i d N o d e V i e w S t a t e " > < C o l u m n > 4 5 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 ꁻlO�ReQN/^pe\ T a g I n f o \ _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 ꁻlO�ReQN/^pe\ T a g I n f o \ $P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 �k�(u_ hQ^ؚb�S�s< / K e y > < / a : K e y > < a : V a l u e   i : t y p e = " M e a s u r e G r i d N o d e V i e w S t a t e " > < C o l u m n > 4 6 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 �k�(u_ hQ^ؚb�S�s\ T a g I n f o \ _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 �k�(u_ hQ^ؚb�S�s\ T a g I n f o \ $P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 �k�(u_ hQ^�Nw��Oz����[�s< / K e y > < / a : K e y > < a : V a l u e   i : t y p e = " M e a s u r e G r i d N o d e V i e w S t a t e " > < C o l u m n > 4 7 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 �k�(u_ hQ^�Nw��Oz����[�s\ T a g I n f o \ _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 �k�(u_ hQ^�Nw��Oz����[�s\ T a g I n f o \ $P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 �k�(u_ hQ^ꁻlO�ReQ�s< / K e y > < / a : K e y > < a : V a l u e   i : t y p e = " M e a s u r e G r i d N o d e V i e w S t a t e " > < C o l u m n > 4 8 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 �k�(u_ hQ^ꁻlO�ReQ�s\ T a g I n f o \ _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 �k�(u_ hQ^ꁻlO�ReQ�s\ T a g I n f o \ $P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 C o l u m n s \ t^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 C o l u m n s \ N/^pe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 C o l u m n s \ �N�S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 C o l u m n s \ 7ut^\�N�S�0 ^�1 4 sk	�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 C o l u m n s \ 7uu#ut^b��N�S�1 5 ^�6 4 sk	�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 C o l u m n s \ 7u�t^�N�S�6 5 sk�N
N	�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 C o l u m n s \ sYt^\�N�S�0 ^�1 4 sk	�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 C o l u m n s \ sYu#ut^b��N�S�1 5 ^�6 4 sk	�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 C o l u m n s \ sY�t^�N�S�6 5 sk�N
N	�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 C o l u m n s \ 7u0 - 5 sk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 C o l u m n s \ 7u6 5 - 6 9 sk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 C o l u m n s \ 7u7 0 - 7 4 sk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 C o l u m n s \ 7u7 5 sk�N
N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 C o l u m n s \ sY0 - 5 sk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 C o l u m n s \ sY6 5 - 6 9 sk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 C o l u m n s \ sY7 0 - 7 4 sk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 C o l u m n s \ sY7 5 sk�N
N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 C o l u m n s \ 6 sk*g�nT�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 C o l u m n s \ t^\�N�ST��0 ^�1 4 sk	�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 C o l u m n s \ �t^�N�ST��6 5 sk�N
N	�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 C o l u m n s \ ؚb�S�s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 C o l u m n s \ 6 5 sk�N
N N�NN/^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 C o l u m n s \ 6 5 sk�N
N+YfZN/^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 C o l u m n s \ 6 5 sk�N
NX[(WN/^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 C o l u m n s \ Y�V�N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 C o l u m n s \ ��/e�c����[�pe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 C o l u m n s \ ��/e�c����[�pe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 C o l u m n s \ ���Nw�����[�pe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 C o l u m n s \ ���Nw�����[�pe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 C o l u m n s \ ���Nw�����[�pe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 C o l u m n s \ ���Nw�����[�pe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 C o l u m n s \ ���Nw�����[�pe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 C o l u m n s \ �O���e-�eQ@b-N_ 0 sk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 C o l u m n s \ �O���e-�eQ@b-N_ 1 sk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 C o l u m n s \ �O���e-�eQ@b-N_ 2 sk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 C o l u m n s \ �O���e-�eQ@b-N_ 3 sk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 C o l u m n s \ �O���e-�eQ@b-N_ 4 sk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 C o l u m n s \ �O���e-�eQ@b-N_ 5 sk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 C o l u m n s \ �O���e-�eQ@b�_a0_ 0 sk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 C o l u m n s \ �O���e-�eQ@b�_a0_ 1 sk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 C o l u m n s \ �O���e-�eQ@b�_a0_ 2 sk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 C o l u m n s \ �O���e-�eQ@b�_a0_ 3 sk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 C o l u m n s \ �O���e-�eQ@b�_a0_ 4 sk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 C o l u m n s \ �O���e-�eQ@b�_a0_ 5 sk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 C o l u m n s \ ꁻlO�ReQN/^pe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 C o l u m n s \ �k�(u_ hQ^ؚb�S�s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 C o l u m n s \ �k�(u_ hQ^�Nw��Oz����[�s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 C o l u m n s \ �k�(u_ hQ^ꁻlO�ReQ�s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 7uu#ut^b��N�S�1 5 ^�6 4 sk	�& g t ; - & l t ; M e a s u r e s \ 7uu#ut^b��N�S�1 5 ^�6 4 sk	�& g t ; 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 7uu#ut^b��N�S�1 5 ^�6 4 sk	�& g t ; - & l t ; M e a s u r e s \ 7uu#ut^b��N�S�1 5 ^�6 4 sk	�& g t ; \ C O L U M N 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 7uu#ut^b��N�S�1 5 ^�6 4 sk	�& g t ; - & l t ; M e a s u r e s \ 7uu#ut^b��N�S�1 5 ^�6 4 sk	�& g t ; \ M E A S U R E 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 7u�t^�N�S�6 5 sk�N
N	�& g t ; - & l t ; M e a s u r e s \ 7u�t^�N�S�6 5 sk�N
N	�& g t ; 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 7u�t^�N�S�6 5 sk�N
N	�& g t ; - & l t ; M e a s u r e s \ 7u�t^�N�S�6 5 sk�N
N	�& g t ; \ C O L U M N 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 7u�t^�N�S�6 5 sk�N
N	�& g t ; - & l t ; M e a s u r e s \ 7u�t^�N�S�6 5 sk�N
N	�& g t ; \ M E A S U R E 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 sYt^\�N�S�0 ^�1 4 sk	�& g t ; - & l t ; M e a s u r e s \ sYt^\�N�S�0 ^�1 4 sk	�& g t ; 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 sYt^\�N�S�0 ^�1 4 sk	�& g t ; - & l t ; M e a s u r e s \ sYt^\�N�S�0 ^�1 4 sk	�& g t ; \ C O L U M N 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 sYt^\�N�S�0 ^�1 4 sk	�& g t ; - & l t ; M e a s u r e s \ sYt^\�N�S�0 ^�1 4 sk	�& g t ; \ M E A S U R E 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 sYu#ut^b��N�S�1 5 ^�6 4 sk	�& g t ; - & l t ; M e a s u r e s \ sYu#ut^b��N�S�1 5 ^�6 4 sk	�& g t ; 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 sYu#ut^b��N�S�1 5 ^�6 4 sk	�& g t ; - & l t ; M e a s u r e s \ sYu#ut^b��N�S�1 5 ^�6 4 sk	�& g t ; \ C O L U M N 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 sYu#ut^b��N�S�1 5 ^�6 4 sk	�& g t ; - & l t ; M e a s u r e s \ sYu#ut^b��N�S�1 5 ^�6 4 sk	�& g t ; \ M E A S U R E 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 sY�t^�N�S�6 5 sk�N
N	�& g t ; - & l t ; M e a s u r e s \ sY�t^�N�S�6 5 sk�N
N	�& g t ; 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 sY�t^�N�S�6 5 sk�N
N	�& g t ; - & l t ; M e a s u r e s \ sY�t^�N�S�6 5 sk�N
N	�& g t ; \ C O L U M N 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 sY�t^�N�S�6 5 sk�N
N	�& g t ; - & l t ; M e a s u r e s \ sY�t^�N�S�6 5 sk�N
N	�& g t ; \ M E A S U R E 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 7u0 - 5 sk& g t ; - & l t ; M e a s u r e s \ 7u0 - 5 sk& g t ; 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 7u0 - 5 sk& g t ; - & l t ; M e a s u r e s \ 7u0 - 5 sk& g t ; \ C O L U M N 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 7u0 - 5 sk& g t ; - & l t ; M e a s u r e s \ 7u0 - 5 sk& g t ; \ M E A S U R E 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 7u7 0 - 7 4 sk& g t ; - & l t ; M e a s u r e s \ 7u7 0 - 7 4 sk& g t ; 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 7u7 0 - 7 4 sk& g t ; - & l t ; M e a s u r e s \ 7u7 0 - 7 4 sk& g t ; \ C O L U M N 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 7u7 0 - 7 4 sk& g t ; - & l t ; M e a s u r e s \ 7u7 0 - 7 4 sk& g t ; \ M E A S U R E 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 7u6 5 - 6 9 sk& g t ; - & l t ; M e a s u r e s \ 7u6 5 - 6 9 sk& g t ; 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 7u6 5 - 6 9 sk& g t ; - & l t ; M e a s u r e s \ 7u6 5 - 6 9 sk& g t ; \ C O L U M N 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 7u6 5 - 6 9 sk& g t ; - & l t ; M e a s u r e s \ 7u6 5 - 6 9 sk& g t ; \ M E A S U R E 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 7u7 5 sk�N
N& g t ; - & l t ; M e a s u r e s \ 7u7 5 sk�N
N& g t ; 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 7u7 5 sk�N
N& g t ; - & l t ; M e a s u r e s \ 7u7 5 sk�N
N& g t ; \ C O L U M N 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 7u7 5 sk�N
N& g t ; - & l t ; M e a s u r e s \ 7u7 5 sk�N
N& g t ; \ M E A S U R E 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 sY0 - 5 sk& g t ; - & l t ; M e a s u r e s \ sY0 - 5 sk& g t ; 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 sY0 - 5 sk& g t ; - & l t ; M e a s u r e s \ sY0 - 5 sk& g t ; \ C O L U M N 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 sY0 - 5 sk& g t ; - & l t ; M e a s u r e s \ sY0 - 5 sk& g t ; \ M E A S U R E 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 sY6 5 - 6 9 sk& g t ; - & l t ; M e a s u r e s \ sY6 5 - 6 9 sk& g t ; 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 sY6 5 - 6 9 sk& g t ; - & l t ; M e a s u r e s \ sY6 5 - 6 9 sk& g t ; \ C O L U M N 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 sY6 5 - 6 9 sk& g t ; - & l t ; M e a s u r e s \ sY6 5 - 6 9 sk& g t ; \ M E A S U R E 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 sY7 0 - 7 4 sk& g t ; - & l t ; M e a s u r e s \ sY7 0 - 7 4 sk& g t ; 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 sY7 0 - 7 4 sk& g t ; - & l t ; M e a s u r e s \ sY7 0 - 7 4 sk& g t ; \ C O L U M N 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 sY7 0 - 7 4 sk& g t ; - & l t ; M e a s u r e s \ sY7 0 - 7 4 sk& g t ; \ M E A S U R E 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 sY7 5 sk�N
N& g t ; - & l t ; M e a s u r e s \ sY7 5 sk�N
N& g t ; 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 sY7 5 sk�N
N& g t ; - & l t ; M e a s u r e s \ sY7 5 sk�N
N& g t ; \ C O L U M N 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 sY7 5 sk�N
N& g t ; - & l t ; M e a s u r e s \ sY7 5 sk�N
N& g t ; \ M E A S U R E 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 t^\�N�ST��0 ^�1 4 sk	�& g t ; - & l t ; M e a s u r e s \ t^\�N�ST��0 ^�1 4 sk	�& g t ; 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 t^\�N�ST��0 ^�1 4 sk	�& g t ; - & l t ; M e a s u r e s \ t^\�N�ST��0 ^�1 4 sk	�& g t ; \ C O L U M N 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 t^\�N�ST��0 ^�1 4 sk	�& g t ; - & l t ; M e a s u r e s \ t^\�N�ST��0 ^�1 4 sk	�& g t ; \ M E A S U R E 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 6 5 sk�N
N+YfZN/^& g t ; - & l t ; M e a s u r e s \ 6 5 sk�N
N+YfZN/^& g t ; 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 6 5 sk�N
N+YfZN/^& g t ; - & l t ; M e a s u r e s \ 6 5 sk�N
N+YfZN/^& g t ; \ C O L U M N 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 6 5 sk�N
N+YfZN/^& g t ; - & l t ; M e a s u r e s \ 6 5 sk�N
N+YfZN/^& g t ; \ M E A S U R E 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 6 5 sk�N
NX[(WN/^& g t ; - & l t ; M e a s u r e s \ 6 5 sk�N
NX[(WN/^& g t ; 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 6 5 sk�N
NX[(WN/^& g t ; - & l t ; M e a s u r e s \ 6 5 sk�N
NX[(WN/^& g t ; \ C O L U M N 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 6 5 sk�N
NX[(WN/^& g t ; - & l t ; M e a s u r e s \ 6 5 sk�N
NX[(WN/^& g t ; \ M E A S U R E 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 �O���e-�eQ@b�_a0_ 0 sk& g t ; - & l t ; M e a s u r e s \ �O���e-�eQ@b�_a0_ 0 sk& g t ; 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 �O���e-�eQ@b�_a0_ 0 sk& g t ; - & l t ; M e a s u r e s \ �O���e-�eQ@b�_a0_ 0 sk& g t ; \ C O L U M N 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 �O���e-�eQ@b�_a0_ 0 sk& g t ; - & l t ; M e a s u r e s \ �O���e-�eQ@b�_a0_ 0 sk& g t ; \ M E A S U R E 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 N/^pe& g t ; - & l t ; M e a s u r e s \ N/^pe& g t ; 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 N/^pe& g t ; - & l t ; M e a s u r e s \ N/^pe& g t ; \ C O L U M N 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 N/^pe& g t ; - & l t ; M e a s u r e s \ N/^pe& g t ; \ M E A S U R E 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 �N�S& g t ; - & l t ; M e a s u r e s \ �N�S& g t ; 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 �N�S& g t ; - & l t ; M e a s u r e s \ �N�S& g t ; \ C O L U M N 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 �N�S& g t ; - & l t ; M e a s u r e s \ �N�S& g t ; \ M E A S U R E 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 �t^�N�ST��6 5 sk�N
N	�& g t ; - & l t ; M e a s u r e s \ �t^�N�ST��6 5 sk�N
N	�& g t ; 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 �t^�N�ST��6 5 sk�N
N	�& g t ; - & l t ; M e a s u r e s \ �t^�N�ST��6 5 sk�N
N	�& g t ; \ C O L U M N 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 �t^�N�ST��6 5 sk�N
N	�& g t ; - & l t ; M e a s u r e s \ �t^�N�ST��6 5 sk�N
N	�& g t ; \ M E A S U R E 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 ؚb�S�s& g t ; - & l t ; M e a s u r e s \ ؚb�S�s& g t ; 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 ؚb�S�s& g t ; - & l t ; M e a s u r e s \ ؚb�S�s& g t ; \ C O L U M N 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 ؚb�S�s& g t ; - & l t ; M e a s u r e s \ ؚb�S�s& g t ; \ M E A S U R E 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 L i n k s \ & l t ; C o l u m n s \ s^GW  /   ؚb�S�s& g t ; - & l t ; M e a s u r e s \ ؚb�S�s& g t ; 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 L i n k s \ & l t ; C o l u m n s \ s^GW  /   ؚb�S�s& g t ; - & l t ; M e a s u r e s \ ؚb�S�s& g t ; \ C O L U M N 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 L i n k s \ & l t ; C o l u m n s \ s^GW  /   ؚb�S�s& g t ; - & l t ; M e a s u r e s \ ؚb�S�s& g t ; \ M E A S U R E 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 6 5 sk�N
N N�NN/^& g t ; - & l t ; M e a s u r e s \ 6 5 sk�N
N N�NN/^& g t ; 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 6 5 sk�N
N N�NN/^& g t ; - & l t ; M e a s u r e s \ 6 5 sk�N
N N�NN/^& g t ; \ C O L U M N 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 6 5 sk�N
N N�NN/^& g t ; - & l t ; M e a s u r e s \ 6 5 sk�N
N N�NN/^& g t ; \ M E A S U R E 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 6 sk*g�nT�& g t ; - & l t ; M e a s u r e s \ 6 sk*g�nT�& g t ; 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 6 sk*g�nT�& g t ; - & l t ; M e a s u r e s \ 6 sk*g�nT�& g t ; \ C O L U M N 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 6 sk*g�nT�& g t ; - & l t ; M e a s u r e s \ 6 sk*g�nT�& g t ; \ M E A S U R E 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 �O���e-�eQ@b-N_ 0 sk& g t ; - & l t ; M e a s u r e s \ �O���e-�eQ@b-N_ 0 sk& g t ; 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 �O���e-�eQ@b-N_ 0 sk& g t ; - & l t ; M e a s u r e s \ �O���e-�eQ@b-N_ 0 sk& g t ; \ C O L U M N 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 �O���e-�eQ@b-N_ 0 sk& g t ; - & l t ; M e a s u r e s \ �O���e-�eQ@b-N_ 0 sk& g t ; \ M E A S U R E 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 �O���e-�eQ@b-N_ 1 sk& g t ; - & l t ; M e a s u r e s \ �O���e-�eQ@b-N_ 1 sk& g t ; 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 �O���e-�eQ@b-N_ 1 sk& g t ; - & l t ; M e a s u r e s \ �O���e-�eQ@b-N_ 1 sk& g t ; \ C O L U M N 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 �O���e-�eQ@b-N_ 1 sk& g t ; - & l t ; M e a s u r e s \ �O���e-�eQ@b-N_ 1 sk& g t ; \ M E A S U R E 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 �O���e-�eQ@b-N_ 2 sk& g t ; - & l t ; M e a s u r e s \ �O���e-�eQ@b-N_ 2 sk& g t ; 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 �O���e-�eQ@b-N_ 2 sk& g t ; - & l t ; M e a s u r e s \ �O���e-�eQ@b-N_ 2 sk& g t ; \ C O L U M N 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 �O���e-�eQ@b-N_ 2 sk& g t ; - & l t ; M e a s u r e s \ �O���e-�eQ@b-N_ 2 sk& g t ; \ M E A S U R E 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 �O���e-�eQ@b-N_ 3 sk& g t ; - & l t ; M e a s u r e s \ �O���e-�eQ@b-N_ 3 sk& g t ; 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 �O���e-�eQ@b-N_ 3 sk& g t ; - & l t ; M e a s u r e s \ �O���e-�eQ@b-N_ 3 sk& g t ; \ C O L U M N 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 �O���e-�eQ@b-N_ 3 sk& g t ; - & l t ; M e a s u r e s \ �O���e-�eQ@b-N_ 3 sk& g t ; \ M E A S U R E 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 �O���e-�eQ@b-N_ 4 sk& g t ; - & l t ; M e a s u r e s \ �O���e-�eQ@b-N_ 4 sk& g t ; 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 �O���e-�eQ@b-N_ 4 sk& g t ; - & l t ; M e a s u r e s \ �O���e-�eQ@b-N_ 4 sk& g t ; \ C O L U M N 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 �O���e-�eQ@b-N_ 4 sk& g t ; - & l t ; M e a s u r e s \ �O���e-�eQ@b-N_ 4 sk& g t ; \ M E A S U R E 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 �O���e-�eQ@b-N_ 5 sk& g t ; - & l t ; M e a s u r e s \ �O���e-�eQ@b-N_ 5 sk& g t ; 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 �O���e-�eQ@b-N_ 5 sk& g t ; - & l t ; M e a s u r e s \ �O���e-�eQ@b-N_ 5 sk& g t ; \ C O L U M N 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 �O���e-�eQ@b-N_ 5 sk& g t ; - & l t ; M e a s u r e s \ �O���e-�eQ@b-N_ 5 sk& g t ; \ M E A S U R E 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 �O���e-�eQ@b�_a0_ 1 sk& g t ; - & l t ; M e a s u r e s \ �O���e-�eQ@b�_a0_ 1 sk& g t ; 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 �O���e-�eQ@b�_a0_ 1 sk& g t ; - & l t ; M e a s u r e s \ �O���e-�eQ@b�_a0_ 1 sk& g t ; \ C O L U M N 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 �O���e-�eQ@b�_a0_ 1 sk& g t ; - & l t ; M e a s u r e s \ �O���e-�eQ@b�_a0_ 1 sk& g t ; \ M E A S U R E 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 �O���e-�eQ@b�_a0_ 2 sk& g t ; - & l t ; M e a s u r e s \ �O���e-�eQ@b�_a0_ 2 sk& g t ; 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 �O���e-�eQ@b�_a0_ 2 sk& g t ; - & l t ; M e a s u r e s \ �O���e-�eQ@b�_a0_ 2 sk& g t ; \ C O L U M N 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 �O���e-�eQ@b�_a0_ 2 sk& g t ; - & l t ; M e a s u r e s \ �O���e-�eQ@b�_a0_ 2 sk& g t ; \ M E A S U R E 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 �O���e-�eQ@b�_a0_ 3 sk& g t ; - & l t ; M e a s u r e s \ �O���e-�eQ@b�_a0_ 3 sk& g t ; 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 �O���e-�eQ@b�_a0_ 3 sk& g t ; - & l t ; M e a s u r e s \ �O���e-�eQ@b�_a0_ 3 sk& g t ; \ C O L U M N 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 �O���e-�eQ@b�_a0_ 3 sk& g t ; - & l t ; M e a s u r e s \ �O���e-�eQ@b�_a0_ 3 sk& g t ; \ M E A S U R E 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 �O���e-�eQ@b�_a0_ 4 sk& g t ; - & l t ; M e a s u r e s \ �O���e-�eQ@b�_a0_ 4 sk& g t ; 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 �O���e-�eQ@b�_a0_ 4 sk& g t ; - & l t ; M e a s u r e s \ �O���e-�eQ@b�_a0_ 4 sk& g t ; \ C O L U M N 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 �O���e-�eQ@b�_a0_ 4 sk& g t ; - & l t ; M e a s u r e s \ �O���e-�eQ@b�_a0_ 4 sk& g t ; \ M E A S U R E 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 �O���e-�eQ@b�_a0_ 5 sk& g t ; - & l t ; M e a s u r e s \ �O���e-�eQ@b�_a0_ 5 sk& g t ; 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 �O���e-�eQ@b�_a0_ 5 sk& g t ; - & l t ; M e a s u r e s \ �O���e-�eQ@b�_a0_ 5 sk& g t ; \ C O L U M N 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 �O���e-�eQ@b�_a0_ 5 sk& g t ; - & l t ; M e a s u r e s \ �O���e-�eQ@b�_a0_ 5 sk& g t ; \ M E A S U R E 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 ��/e�c����[�pe& g t ; - & l t ; M e a s u r e s \ ��/e�c����[�pe& g t ; 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 ��/e�c����[�pe& g t ; - & l t ; M e a s u r e s \ ��/e�c����[�pe& g t ; \ C O L U M N 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 ��/e�c����[�pe& g t ; - & l t ; M e a s u r e s \ ��/e�c����[�pe& g t ; \ M E A S U R E 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 ��/e�c����[�pe& g t ; - & l t ; M e a s u r e s \ ��/e�c����[�pe& g t ; 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 ��/e�c����[�pe& g t ; - & l t ; M e a s u r e s \ ��/e�c����[�pe& g t ; \ C O L U M N 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 ��/e�c����[�pe& g t ; - & l t ; M e a s u r e s \ ��/e�c����[�pe& g t ; \ M E A S U R E 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 ���Nw�����[�pe& g t ; - & l t ; M e a s u r e s \ ���Nw�����[�pe& g t ; 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 ���Nw�����[�pe& g t ; - & l t ; M e a s u r e s \ ���Nw�����[�pe& g t ; \ C O L U M N 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 ���Nw�����[�pe& g t ; - & l t ; M e a s u r e s \ ���Nw�����[�pe& g t ; \ M E A S U R E 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 ���Nw�����[�pe& g t ; - & l t ; M e a s u r e s \ ���Nw�����[�pe& g t ; 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 ���Nw�����[�pe& g t ; - & l t ; M e a s u r e s \ ���Nw�����[�pe& g t ; \ C O L U M N 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 ���Nw�����[�pe& g t ; - & l t ; M e a s u r e s \ ���Nw�����[�pe& g t ; \ M E A S U R E 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 ���Nw�����[�pe& g t ; - & l t ; M e a s u r e s \ ���Nw�����[�pe& g t ; 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 ���Nw�����[�pe& g t ; - & l t ; M e a s u r e s \ ���Nw�����[�pe& g t ; \ C O L U M N 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 ���Nw�����[�pe& g t ; - & l t ; M e a s u r e s \ ���Nw�����[�pe& g t ; \ M E A S U R E 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 ���Nw�����[�pe& g t ; - & l t ; M e a s u r e s \ ���Nw�����[�pe& g t ; 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 ���Nw�����[�pe& g t ; - & l t ; M e a s u r e s \ ���Nw�����[�pe& g t ; \ C O L U M N 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 ���Nw�����[�pe& g t ; - & l t ; M e a s u r e s \ ���Nw�����[�pe& g t ; \ M E A S U R E 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 ���Nw�����[�pe& g t ; - & l t ; M e a s u r e s \ ���Nw�����[�pe& g t ; 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 ���Nw�����[�pe& g t ; - & l t ; M e a s u r e s \ ���Nw�����[�pe& g t ; \ C O L U M N 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 ���Nw�����[�pe& g t ; - & l t ; M e a s u r e s \ ���Nw�����[�pe& g t ; \ M E A S U R E 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 ꁻlO�ReQN/^pe& g t ; - & l t ; M e a s u r e s \ ꁻlO�ReQN/^pe& g t ; 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 ꁻlO�ReQN/^pe& g t ; - & l t ; M e a s u r e s \ ꁻlO�ReQN/^pe& g t ; \ C O L U M N 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 ꁻlO�ReQN/^pe& g t ; - & l t ; M e a s u r e s \ ꁻlO�ReQN/^pe& g t ; \ M E A S U R E 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 �k�(u_ hQ^ؚb�S�s& g t ; - & l t ; M e a s u r e s \ �k�(u_ hQ^ؚb�S�s& g t ; 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 �k�(u_ hQ^ؚb�S�s& g t ; - & l t ; M e a s u r e s \ �k�(u_ hQ^ؚb�S�s& g t ; \ C O L U M N 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 �k�(u_ hQ^ؚb�S�s& g t ; - & l t ; M e a s u r e s \ �k�(u_ hQ^ؚb�S�s& g t ; \ M E A S U R E 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 �k�(u_ hQ^�Nw��Oz����[�s& g t ; - & l t ; M e a s u r e s \ �k�(u_ hQ^�Nw��Oz����[�s& g t ; 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 �k�(u_ hQ^�Nw��Oz����[�s& g t ; - & l t ; M e a s u r e s \ �k�(u_ hQ^�Nw��Oz����[�s& g t ; \ C O L U M N 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 �k�(u_ hQ^�Nw��Oz����[�s& g t ; - & l t ; M e a s u r e s \ �k�(u_ hQ^�Nw��Oz����[�s& g t ; \ M E A S U R E 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 �k�(u_ hQ^ꁻlO�ReQ�s& g t ; - & l t ; M e a s u r e s \ �k�(u_ hQ^ꁻlO�ReQ�s& g t ; 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 �k�(u_ hQ^ꁻlO�ReQ�s& g t ; - & l t ; M e a s u r e s \ �k�(u_ hQ^ꁻlO�ReQ�s& g t ; \ C O L U M N 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 �k�(u_ hQ^ꁻlO�ReQ�s& g t ; - & l t ; M e a s u r e s \ �k�(u_ hQ^ꁻlO�ReQ�s& g t ; \ M E A S U R E 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 ~0a0TS_ �0�0�0�0�0�0�0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 ~0a0TS_ �0�0�0�0�0�0�0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 M e a s u r e s \ �0�0�0�0  /   TMR< / K e y > < / D i a g r a m O b j e c t K e y > < D i a g r a m O b j e c t K e y > < K e y > M e a s u r e s \ �0�0�0�0  /   TMR\ T a g I n f o \ _< / K e y > < / D i a g r a m O b j e c t K e y > < D i a g r a m O b j e c t K e y > < K e y > M e a s u r e s \ �0�0�0�0  /   TMR\ T a g I n f o \ $P< / K e y > < / D i a g r a m O b j e c t K e y > < D i a g r a m O b j e c t K e y > < K e y > C o l u m n s \ ju�S< / K e y > < / D i a g r a m O b j e c t K e y > < D i a g r a m O b j e c t K e y > < K e y > C o l u m n s \ TMR< / K e y > < / D i a g r a m O b j e c t K e y > < D i a g r a m O b j e c t K e y > < K e y > C o l u m n s \ a�y�0eu�y< / K e y > < / D i a g r a m O b j e c t K e y > < D i a g r a m O b j e c t K e y > < K e y > C o l u m n s \ h�:y(u< / K e y > < / D i a g r a m O b j e c t K e y > < D i a g r a m O b j e c t K e y > < K e y > C o l u m n s \ �0�0�0�0ju�S< / K e y > < / D i a g r a m O b j e c t K e y > < D i a g r a m O b j e c t K e y > < K e y > C o l u m n s \ �ib:uN�v< / K e y > < / D i a g r a m O b j e c t K e y > < D i a g r a m O b j e c t K e y > < K e y > L i n k s \ & l t ; C o l u m n s \ �0�0�0�0  /   TMR& g t ; - & l t ; M e a s u r e s \ TMR& g t ; < / K e y > < / D i a g r a m O b j e c t K e y > < D i a g r a m O b j e c t K e y > < K e y > L i n k s \ & l t ; C o l u m n s \ �0�0�0�0  /   TMR& g t ; - & l t ; M e a s u r e s \ TMR& g t ; \ C O L U M N < / K e y > < / D i a g r a m O b j e c t K e y > < D i a g r a m O b j e c t K e y > < K e y > L i n k s \ & l t ; C o l u m n s \ �0�0�0�0  /   TMR& g t ; - & l t ; M e a s u r e s \ TMR& g t ; \ M E A S U R E 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 M e a s u r e s \ �0�0�0�0  /   TMR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 M e a s u r e s \ �0�0�0�0  /   TMR\ T a g I n f o \ _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 M e a s u r e s \ �0�0�0�0  /   TMR\ T a g I n f o \ $P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 C o l u m n s \ ju�S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TMR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 C o l u m n s \ a�y�0eu�y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 C o l u m n s \ h�:y(u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 C o l u m n s \ �0�0�0�0ju�S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 C o l u m n s \ �ib:uN�v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 L i n k s \ & l t ; C o l u m n s \ �0�0�0�0  /   TMR& g t ; - & l t ; M e a s u r e s \ TMR& g t ; 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 L i n k s \ & l t ; C o l u m n s \ �0�0�0�0  /   TMR& g t ; - & l t ; M e a s u r e s \ TMR& g t ; \ C O L U M N 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 L i n k s \ & l t ; C o l u m n s \ �0�0�0�0  /   TMR& g t ; - & l t ; M e a s u r e s \ TMR& g t ; \ M E A S U R E 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 f[!h%Rf[}PQ�zu�_pe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 f[!h%Rf[}PQ�zu�_pe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 M e a s u r e s \ T�  /   PQ�z�0u�_pe  2 < / K e y > < / D i a g r a m O b j e c t K e y > < D i a g r a m O b j e c t K e y > < K e y > M e a s u r e s \ T�  /   PQ�z�0u�_pe  2 \ T a g I n f o \ _< / K e y > < / D i a g r a m O b j e c t K e y > < D i a g r a m O b j e c t K e y > < K e y > M e a s u r e s \ T�  /   PQ�z�0u�_pe  2 \ T a g I n f o \ $P< / K e y > < / D i a g r a m O b j e c t K e y > < D i a g r a m O b j e c t K e y > < K e y > C o l u m n s \ euT< / K e y > < / D i a g r a m O b j e c t K e y > < D i a g r a m O b j e c t K e y > < K e y > C o l u m n s \ t^< / K e y > < / D i a g r a m O b j e c t K e y > < D i a g r a m O b j e c t K e y > < K e y > C o l u m n s \ PQ�z�0u�_pe< / K e y > < / D i a g r a m O b j e c t K e y > < D i a g r a m O b j e c t K e y > < K e y > C o l u m n s \ f[!h:SR< / K e y > < / D i a g r a m O b j e c t K e y > < D i a g r a m O b j e c t K e y > < K e y > C o l u m n s \ s^GW$P_ PQ�zu�_pe_ f[!h:SRT0h0< / K e y > < / D i a g r a m O b j e c t K e y > < D i a g r a m O b j e c t K e y > < K e y > C o l u m n s \ -N.Y$P_ PQ�zu�_pe_ f[!h:SRT0h0< / K e y > < / D i a g r a m O b j e c t K e y > < D i a g r a m O b j e c t K e y > < K e y > L i n k s \ & l t ; C o l u m n s \ T�  /   PQ�z�0u�_pe  2 & g t ; - & l t ; M e a s u r e s \ PQ�z�0u�_pe& g t ; < / K e y > < / D i a g r a m O b j e c t K e y > < D i a g r a m O b j e c t K e y > < K e y > L i n k s \ & l t ; C o l u m n s \ T�  /   PQ�z�0u�_pe  2 & g t ; - & l t ; M e a s u r e s \ PQ�z�0u�_pe& g t ; \ C O L U M N < / K e y > < / D i a g r a m O b j e c t K e y > < D i a g r a m O b j e c t K e y > < K e y > L i n k s \ & l t ; C o l u m n s \ T�  /   PQ�z�0u�_pe  2 & g t ; - & l t ; M e a s u r e s \ PQ�z�0u�_pe& g t ; \ M E A S U R E 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 M e a s u r e s \ T�  /   PQ�z�0u�_pe  2 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 PQ�z�0u�_pe  2 \ T a g I n f o \ _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 PQ�z�0u�_pe  2 \ T a g I n f o \ $P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 C o l u m n s \ euT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 C o l u m n s \ t^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 C o l u m n s \ PQ�z�0u�_pe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 C o l u m n s \ f[!h:SR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 C o l u m n s \ s^GW$P_ PQ�zu�_pe_ f[!h:SRT0h0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 C o l u m n s \ -N.Y$P_ PQ�zu�_pe_ f[!h:SRT0h0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 L i n k s \ & l t ; C o l u m n s \ T�  /   PQ�z�0u�_pe  2 & g t ; - & l t ; M e a s u r e s \ PQ�z�0u�_pe& g t ; 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 PQ�z�0u�_pe  2 & g t ; - & l t ; M e a s u r e s \ PQ�z�0u�_pe& g t ; \ C O L U M N 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 PQ�z�0u�_pe  2 & g t ; - & l t ; M e a s u r e s \ PQ�z�0u�_pe& g t ; \ M E A S U R E 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 f[t^%Rf[}PQ�zu�_pe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 f[t^%Rf[}PQ�zu�_pe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 M e a s u r e s \ T�  /   f[}pe< / K e y > < / D i a g r a m O b j e c t K e y > < D i a g r a m O b j e c t K e y > < K e y > M e a s u r e s \ T�  /   f[}pe\ T a g I n f o \ _< / K e y > < / D i a g r a m O b j e c t K e y > < D i a g r a m O b j e c t K e y > < K e y > M e a s u r e s \ T�  /   f[}pe\ T a g I n f o \ $P< / K e y > < / D i a g r a m O b j e c t K e y > < D i a g r a m O b j e c t K e y > < K e y > M e a s u r e s \ T�  /   PQ�z�0u�_pe< / K e y > < / D i a g r a m O b j e c t K e y > < D i a g r a m O b j e c t K e y > < K e y > M e a s u r e s \ T�  /   PQ�z�0u�_pe\ T a g I n f o \ _< / K e y > < / D i a g r a m O b j e c t K e y > < D i a g r a m O b j e c t K e y > < K e y > M e a s u r e s \ T�  /   PQ�z�0u�_pe\ T a g I n f o \ $P< / K e y > < / D i a g r a m O b j e c t K e y > < D i a g r a m O b j e c t K e y > < K e y > C o l u m n s \ euT< / K e y > < / D i a g r a m O b j e c t K e y > < D i a g r a m O b j e c t K e y > < K e y > C o l u m n s \ f[t^< / K e y > < / D i a g r a m O b j e c t K e y > < D i a g r a m O b j e c t K e y > < K e y > C o l u m n s \ f[}pe< / K e y > < / D i a g r a m O b j e c t K e y > < D i a g r a m O b j e c t K e y > < K e y > C o l u m n s \ PQ�z�0u�_pe< / K e y > < / D i a g r a m O b j e c t K e y > < D i a g r a m O b j e c t K e y > < K e y > C o l u m n s \ f[!hT< / K e y > < / D i a g r a m O b j e c t K e y > < D i a g r a m O b j e c t K e y > < K e y > C o l u m n s \ f[!h:SR< / K e y > < / D i a g r a m O b j e c t K e y > < D i a g r a m O b j e c t K e y > < K e y > C o l u m n s \ ~0a0TSn o < / K e y > < / D i a g r a m O b j e c t K e y > < D i a g r a m O b j e c t K e y > < K e y > C o l u m n s \ ~0a0TST< / K e y > < / D i a g r a m O b j e c t K e y > < D i a g r a m O b j e c t K e y > < K e y > C o l u m n s \ t^< / K e y > < / D i a g r a m O b j e c t K e y > < D i a g r a m O b j e c t K e y > < K e y > L i n k s \ & l t ; C o l u m n s \ T�  /   f[}pe& g t ; - & l t ; M e a s u r e s \ f[}pe& g t ; < / K e y > < / D i a g r a m O b j e c t K e y > < D i a g r a m O b j e c t K e y > < K e y > L i n k s \ & l t ; C o l u m n s \ T�  /   f[}pe& g t ; - & l t ; M e a s u r e s \ f[}pe& g t ; \ C O L U M N < / K e y > < / D i a g r a m O b j e c t K e y > < D i a g r a m O b j e c t K e y > < K e y > L i n k s \ & l t ; C o l u m n s \ T�  /   f[}pe& g t ; - & l t ; M e a s u r e s \ f[}pe& g t ; \ M E A S U R E < / K e y > < / D i a g r a m O b j e c t K e y > < D i a g r a m O b j e c t K e y > < K e y > L i n k s \ & l t ; C o l u m n s \ T�  /   PQ�z�0u�_pe& g t ; - & l t ; M e a s u r e s \ PQ�z�0u�_pe& g t ; < / K e y > < / D i a g r a m O b j e c t K e y > < D i a g r a m O b j e c t K e y > < K e y > L i n k s \ & l t ; C o l u m n s \ T�  /   PQ�z�0u�_pe& g t ; - & l t ; M e a s u r e s \ PQ�z�0u�_pe& g t ; \ C O L U M N < / K e y > < / D i a g r a m O b j e c t K e y > < D i a g r a m O b j e c t K e y > < K e y > L i n k s \ & l t ; C o l u m n s \ T�  /   PQ�z�0u�_pe& g t ; - & l t ; M e a s u r e s \ PQ�z�0u�_pe& g t ; \ M E A S U R E 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 M e a s u r e s \ T�  /   f[}pe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 f[}pe\ T a g I n f o \ _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 f[}pe\ T a g I n f o \ $P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 PQ�z�0u�_pe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 PQ�z�0u�_pe\ T a g I n f o \ _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 PQ�z�0u�_pe\ T a g I n f o \ $P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 C o l u m n s \ euT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 C o l u m n s \ f[t^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 C o l u m n s \ f[}pe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 C o l u m n s \ PQ�z�0u�_pe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 C o l u m n s \ f[!hT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 C o l u m n s \ f[!h:SR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 C o l u m n s \ t^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 L i n k s \ & l t ; C o l u m n s \ T�  /   f[}pe& g t ; - & l t ; M e a s u r e s \ f[}pe& g t ; 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 f[}pe& g t ; - & l t ; M e a s u r e s \ f[}pe& g t ; \ C O L U M N 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 f[}pe& g t ; - & l t ; M e a s u r e s \ f[}pe& g t ; \ M E A S U R E 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 PQ�z�0u�_pe& g t ; - & l t ; M e a s u r e s \ PQ�z�0u�_pe& g t ; 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 PQ�z�0u�_pe& g t ; - & l t ; M e a s u r e s \ PQ�z�0u�_pe& g t ; \ C O L U M N 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 PQ�z�0u�_pe& g t ; - & l t ; M e a s u r e s \ PQ�z�0u�_pe& g t ; \ M E A S U R E 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 ꁻlOT�yN/^pe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 ꁻlOT�yN/^pe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 M e a s u r e s \ T�  /   O�Tpe< / K e y > < / D i a g r a m O b j e c t K e y > < D i a g r a m O b j e c t K e y > < K e y > M e a s u r e s \ T�  /   O�Tpe\ T a g I n f o \ _< / K e y > < / D i a g r a m O b j e c t K e y > < D i a g r a m O b j e c t K e y > < K e y > M e a s u r e s \ T�  /   O�Tpe\ T a g I n f o \ $P< / K e y > < / D i a g r a m O b j e c t K e y > < D i a g r a m O b j e c t K e y > < K e y > M e a s u r e s \ T�  /   I D < / K e y > < / D i a g r a m O b j e c t K e y > < D i a g r a m O b j e c t K e y > < K e y > M e a s u r e s \ T�  /   I D \ T a g I n f o \ _< / K e y > < / D i a g r a m O b j e c t K e y > < D i a g r a m O b j e c t K e y > < K e y > M e a s u r e s \ T�  /   I D \ T a g I n f o \ $P< / K e y > < / D i a g r a m O b j e c t K e y > < D i a g r a m O b j e c t K e y > < K e y > C o l u m n s \ I D < / K e y > < / D i a g r a m O b j e c t K e y > < D i a g r a m O b j e c t K e y > < K e y > C o l u m n s \ ~0a0TSn o < / K e y > < / D i a g r a m O b j e c t K e y > < D i a g r a m O b j e c t K e y > < K e y > C o l u m n s \ ~0a0TST< / K e y > < / D i a g r a m O b j e c t K e y > < D i a g r a m O b j e c t K e y > < K e y > C o l u m n s \ eu�y< / K e y > < / D i a g r a m O b j e c t K e y > < D i a g r a m O b j e c t K e y > < K e y > C o l u m n s \ ꁻlOT< / K e y > < / D i a g r a m O b j e c t K e y > < D i a g r a m O b j e c t K e y > < K e y > C o l u m n s \ O�Tpe< / K e y > < / D i a g r a m O b j e c t K e y > < D i a g r a m O b j e c t K e y > < K e y > C o l u m n s \ �pen0~0a0TSb i t < / K e y > < / D i a g r a m O b j e c t K e y > < D i a g r a m O b j e c t K e y > < K e y > C o l u m n s \ t^< / K e y > < / D i a g r a m O b j e c t K e y > < D i a g r a m O b j e c t K e y > < K e y > L i n k s \ & l t ; C o l u m n s \ T�  /   O�Tpe& g t ; - & l t ; M e a s u r e s \ O�Tpe& g t ; < / K e y > < / D i a g r a m O b j e c t K e y > < D i a g r a m O b j e c t K e y > < K e y > L i n k s \ & l t ; C o l u m n s \ T�  /   O�Tpe& g t ; - & l t ; M e a s u r e s \ O�Tpe& g t ; \ C O L U M N < / K e y > < / D i a g r a m O b j e c t K e y > < D i a g r a m O b j e c t K e y > < K e y > L i n k s \ & l t ; C o l u m n s \ T�  /   O�Tpe& g t ; - & l t ; M e a s u r e s \ O�Tpe& g t ; \ M E A S U R E < / K e y > < / D i a g r a m O b j e c t K e y > < D i a g r a m O b j e c t K e y > < K e y > L i n k s \ & l t ; C o l u m n s \ T�  /   I D & g t ; - & l t ; M e a s u r e s \ I D & g t ; < / K e y > < / D i a g r a m O b j e c t K e y > < D i a g r a m O b j e c t K e y > < K e y > L i n k s \ & l t ; C o l u m n s \ T�  /   I D & g t ; - & l t ; M e a s u r e s \ I D & g t ; \ C O L U M N < / K e y > < / D i a g r a m O b j e c t K e y > < D i a g r a m O b j e c t K e y > < K e y > L i n k s \ & l t ; C o l u m n s \ T�  /   I D & g t ; - & l t ; M e a s u r e s \ I D & g t ; \ M E A S U R E 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 M e a s u r e s \ T�  /   O�Tpe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 O�Tpe\ T a g I n f o \ _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 O�Tpe\ T a g I n f o \ $P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 I D 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 M e a s u r e s \ T�  /   I D \ T a g I n f o \ _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 M e a s u r e s \ T�  /   I D \ T a g I n f o \ $P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 C o l u m n s \ ~0a0TSn o 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 C o l u m n s \ ~0a0TST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 C o l u m n s \ eu�y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 C o l u m n s \ ꁻlOT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 C o l u m n s \ O�Tpe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 C o l u m n s \ �pen0~0a0TSb i t 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 C o l u m n s \ t^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 L i n k s \ & l t ; C o l u m n s \ T�  /   O�Tpe& g t ; - & l t ; M e a s u r e s \ O�Tpe& g t ; 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 O�Tpe& g t ; - & l t ; M e a s u r e s \ O�Tpe& g t ; \ C O L U M N 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 O�Tpe& g t ; - & l t ; M e a s u r e s \ O�Tpe& g t ; \ M E A S U R E 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 I D & g t ; - & l t ; M e a s u r e s \ I D & g t ; 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 L i n k s \ & l t ; C o l u m n s \ T�  /   I D & g t ; - & l t ; M e a s u r e s \ I D & g t ; \ C O L U M N 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 L i n k s \ & l t ; C o l u m n s \ T�  /   I D & g t ; - & l t ; M e a s u r e s \ I D & g t ; \ M E A S U R E 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f a 4 e 1 0 1 8 - 5 7 a 1 - 4 0 f b - 8 a a 6 - b f 5 2 3 b 8 6 3 7 5 0 " > < C u s t o m C o n t e n t > < ! [ C D A T A [ < ? x m l   v e r s i o n = " 1 . 0 "   e n c o d i n g = " u t f - 1 6 " ? > < S e t t i n g s > < C a l c u l a t e d F i e l d s > < i t e m > < M e a s u r e N a m e > ꁻlO�ReQ�s< / M e a s u r e N a m e > < D i s p l a y N a m e > ꁻlO�ReQ�s< / D i s p l a y N a m e > < V i s i b l e > F a l s e < / V i s i b l e > < / i t e m > < i t e m > < M e a s u r e N a m e > �Nw����[�s< / M e a s u r e N a m e > < D i s p l a y N a m e > �Nw����[�s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~0a0TS_ �0�0�0�0�0�0�0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 ju�S< / s t r i n g > < / k e y > < v a l u e > < i n t > 6 5 < / i n t > < / v a l u e > < / i t e m > < i t e m > < k e y > < s t r i n g > TMR< / s t r i n g > < / k e y > < v a l u e > < i n t > 6 5 < / i n t > < / v a l u e > < / i t e m > < i t e m > < k e y > < s t r i n g > a�y�0eu�y< / s t r i n g > < / k e y > < v a l u e > < i n t > 1 0 3 < / i n t > < / v a l u e > < / i t e m > < i t e m > < k e y > < s t r i n g > h�:y(u< / s t r i n g > < / k e y > < v a l u e > < i n t > 8 0 < / i n t > < / v a l u e > < / i t e m > < i t e m > < k e y > < s t r i n g > �0�0�0�0ju�S< / s t r i n g > < / k e y > < v a l u e > < i n t > 1 0 6 < / i n t > < / v a l u e > < / i t e m > < i t e m > < k e y > < s t r i n g > �ib:uN�v< / s t r i n g > < / k e y > < v a l u e > < i n t > 1 1 0 < / i n t > < / v a l u e > < / i t e m > < / C o l u m n W i d t h s > < C o l u m n D i s p l a y I n d e x > < i t e m > < k e y > < s t r i n g > ju�S< / s t r i n g > < / k e y > < v a l u e > < i n t > 0 < / i n t > < / v a l u e > < / i t e m > < i t e m > < k e y > < s t r i n g > TMR< / s t r i n g > < / k e y > < v a l u e > < i n t > 1 < / i n t > < / v a l u e > < / i t e m > < i t e m > < k e y > < s t r i n g > a�y�0eu�y< / s t r i n g > < / k e y > < v a l u e > < i n t > 2 < / i n t > < / v a l u e > < / i t e m > < i t e m > < k e y > < s t r i n g > h�:y(u< / s t r i n g > < / k e y > < v a l u e > < i n t > 3 < / i n t > < / v a l u e > < / i t e m > < i t e m > < k e y > < s t r i n g > �0�0�0�0ju�S< / s t r i n g > < / k e y > < v a l u e > < i n t > 4 < / i n t > < / v a l u e > < / i t e m > < i t e m > < k e y > < s t r i n g > �ib:uN�v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�N�S�6 *g�n  6 5 ~ 6 9   7 0 ~ 7 4   7 5 �N
N	�_ 6 7 b c 8 4 b 2 - 3 3 8 7 - 4 0 1 c - 9 4 4 c - f f c 6 b 4 a e 0 4 4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 ~0a0TSn o < / s t r i n g > < / k e y > < v a l u e > < i n t > 8 9 < / i n t > < / v a l u e > < / i t e m > < i t e m > < k e y > < s t r i n g > '`%R< / s t r i n g > < / k e y > < v a l u e > < i n t > 6 5 < / i n t > < / v a l u e > < / i t e m > < i t e m > < k e y > < s t r i n g > R^�< / s t r i n g > < / k e y > < v a l u e > < i n t > 6 5 < / i n t > < / v a l u e > < / i t e m > < i t e m > < k e y > < s t r i n g > $P< / s t r i n g > < / k e y > < v a l u e > < i n t > 5 0 < / i n t > < / v a l u e > < / i t e m > < i t e m > < k e y > < s t r i n g > �[a�g< / s t r i n g > < / k e y > < v a l u e > < i n t > 8 0 < / i n t > < / v a l u e > < / i t e m > < / C o l u m n W i d t h s > < C o l u m n D i s p l a y I n d e x > < i t e m > < k e y > < s t r i n g > ~0a0TSn o < / s t r i n g > < / k e y > < v a l u e > < i n t > 0 < / i n t > < / v a l u e > < / i t e m > < i t e m > < k e y > < s t r i n g > '`%R< / s t r i n g > < / k e y > < v a l u e > < i n t > 1 < / i n t > < / v a l u e > < / i t e m > < i t e m > < k e y > < s t r i n g > R^�< / s t r i n g > < / k e y > < v a l u e > < i n t > 2 < / i n t > < / v a l u e > < / i t e m > < i t e m > < k e y > < s t r i n g > $P< / s t r i n g > < / k e y > < v a l u e > < i n t > 3 < / i n t > < / v a l u e > < / i t e m > < i t e m > < k e y > < s t r i n g > �[a�g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T a b l e X M L _ �N�SN/^pe�0�O���0�Nw��0ꁻlO�ReQN/^pe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 7ut^\�N�S�0 ^�1 4 sk	�< / s t r i n g > < / k e y > < v a l u e > < i n t > 8 0 < / i n t > < / v a l u e > < / i t e m > < i t e m > < k e y > < s t r i n g > ~0a0TSn o < / s t r i n g > < / k e y > < v a l u e > < i n t > 8 9 < / i n t > < / v a l u e > < / i t e m > < i t e m > < k e y > < s t r i n g > 7uu#ut^b��N�S�1 5 ^�6 4 sk	�< / s t r i n g > < / k e y > < v a l u e > < i n t > 1 7 8 < / i n t > < / v a l u e > < / i t e m > < i t e m > < k e y > < s t r i n g > N/^pe< / s t r i n g > < / k e y > < v a l u e > < i n t > 8 0 < / i n t > < / v a l u e > < / i t e m > < i t e m > < k e y > < s t r i n g > �N�S< / s t r i n g > < / k e y > < v a l u e > < i n t > 6 5 < / i n t > < / v a l u e > < / i t e m > < i t e m > < k e y > < s t r i n g > 7u�t^�N�S�6 5 sk�N
N	�< / s t r i n g > < / k e y > < v a l u e > < i n t > 2 2 0 < / i n t > < / v a l u e > < / i t e m > < i t e m > < k e y > < s t r i n g > sYt^\�N�S�0 ^�1 4 sk	�< / s t r i n g > < / k e y > < v a l u e > < i n t > 1 8 5 < / i n t > < / v a l u e > < / i t e m > < i t e m > < k e y > < s t r i n g > sYu#ut^b��N�S�1 5 ^�6 4 sk	�< / s t r i n g > < / k e y > < v a l u e > < i n t > 1 7 8 < / i n t > < / v a l u e > < / i t e m > < i t e m > < k e y > < s t r i n g > sY�t^�N�S�6 5 sk�N
N	�< / s t r i n g > < / k e y > < v a l u e > < i n t > 2 2 0 < / i n t > < / v a l u e > < / i t e m > < i t e m > < k e y > < s t r i n g > 7u0 - 5 sk< / s t r i n g > < / k e y > < v a l u e > < i n t > 1 8 5 < / i n t > < / v a l u e > < / i t e m > < i t e m > < k e y > < s t r i n g > 7u6 5 - 6 9 sk< / s t r i n g > < / k e y > < v a l u e > < i n t > 9 2 < / i n t > < / v a l u e > < / i t e m > < i t e m > < k e y > < s t r i n g > 7u7 0 - 7 4 sk< / s t r i n g > < / k e y > < v a l u e > < i n t > 1 0 5 < / i n t > < / v a l u e > < / i t e m > < i t e m > < k e y > < s t r i n g > 7u7 5 sk�N
N< / s t r i n g > < / k e y > < v a l u e > < i n t > 1 0 5 < / i n t > < / v a l u e > < / i t e m > < i t e m > < k e y > < s t r i n g > sY0 - 5 sk< / s t r i n g > < / k e y > < v a l u e > < i n t > 1 0 0 < / i n t > < / v a l u e > < / i t e m > < i t e m > < k e y > < s t r i n g > sY6 5 - 6 9 sk< / s t r i n g > < / k e y > < v a l u e > < i n t > 9 2 < / i n t > < / v a l u e > < / i t e m > < i t e m > < k e y > < s t r i n g > sY7 0 - 7 4 sk< / s t r i n g > < / k e y > < v a l u e > < i n t > 1 0 5 < / i n t > < / v a l u e > < / i t e m > < i t e m > < k e y > < s t r i n g > sY7 5 sk�N
N< / s t r i n g > < / k e y > < v a l u e > < i n t > 1 0 5 < / i n t > < / v a l u e > < / i t e m > < i t e m > < k e y > < s t r i n g > t^\�N�ST��0 ^�1 4 sk	�< / s t r i n g > < / k e y > < v a l u e > < i n t > 1 0 0 < / i n t > < / v a l u e > < / i t e m > < i t e m > < k e y > < s t r i n g > 6 5 sk�N
N N�NN/^< / s t r i n g > < / k e y > < v a l u e > < i n t > 1 7 0 < / i n t > < / v a l u e > < / i t e m > < i t e m > < k e y > < s t r i n g > 6 sk*g�nT�< / s t r i n g > < / k e y > < v a l u e > < i n t > 1 1 8 < / i n t > < / v a l u e > < / i t e m > < i t e m > < k e y > < s t r i n g > 6 5 sk�N
N+YfZN/^< / s t r i n g > < / k e y > < v a l u e > < i n t > 1 6 0 < / i n t > < / v a l u e > < / i t e m > < i t e m > < k e y > < s t r i n g > �t^�N�ST��6 5 sk�N
N	�< / s t r i n g > < / k e y > < v a l u e > < i n t > 2 0 2 < / i n t > < / v a l u e > < / i t e m > < i t e m > < k e y > < s t r i n g > ؚb�S�s< / s t r i n g > < / k e y > < v a l u e > < i n t > 9 5 < / i n t > < / v a l u e > < / i t e m > < i t e m > < k e y > < s t r i n g > 6 5 sk�N
NX[(WN/^< / s t r i n g > < / k e y > < v a l u e > < i n t > 1 6 0 < / i n t > < / v a l u e > < / i t e m > < i t e m > < k e y > < s t r i n g > Y�V�N< / s t r i n g > < / k e y > < v a l u e > < i n t > 1 6 0 < / i n t > < / v a l u e > < / i t e m > < i t e m > < k e y > < s t r i n g > �O���e-�eQ@b�_a0_ 0 sk< / s t r i n g > < / k e y > < v a l u e > < i n t > 1 2 4 < / i n t > < / v a l u e > < / i t e m > < i t e m > < k e y > < s t r i n g > ��/e�c����[�pe< / s t r i n g > < / k e y > < v a l u e > < i n t > 1 5 0 < / i n t > < / v a l u e > < / i t e m > < i t e m > < k e y > < s t r i n g > ��/e�c����[�pe< / s t r i n g > < / k e y > < v a l u e > < i n t > 1 5 0 < / i n t > < / v a l u e > < / i t e m > < i t e m > < k e y > < s t r i n g > ���Nw�����[�pe< / s t r i n g > < / k e y > < v a l u e > < i n t > 1 5 0 < / i n t > < / v a l u e > < / i t e m > < i t e m > < k e y > < s t r i n g > ���Nw�����[�pe< / s t r i n g > < / k e y > < v a l u e > < i n t > 1 5 0 < / i n t > < / v a l u e > < / i t e m > < i t e m > < k e y > < s t r i n g > ���Nw�����[�pe< / s t r i n g > < / k e y > < v a l u e > < i n t > 1 5 0 < / i n t > < / v a l u e > < / i t e m > < i t e m > < k e y > < s t r i n g > ���Nw�����[�pe< / s t r i n g > < / k e y > < v a l u e > < i n t > 1 5 0 < / i n t > < / v a l u e > < / i t e m > < i t e m > < k e y > < s t r i n g > ���Nw�����[�pe< / s t r i n g > < / k e y > < v a l u e > < i n t > 1 5 0 < / i n t > < / v a l u e > < / i t e m > < i t e m > < k e y > < s t r i n g > �O���e-�eQ@b-N_ 0 sk< / s t r i n g > < / k e y > < v a l u e > < i n t > 1 7 1 < / i n t > < / v a l u e > < / i t e m > < i t e m > < k e y > < s t r i n g > �O���e-�eQ@b-N_ 1 sk< / s t r i n g > < / k e y > < v a l u e > < i n t > 1 7 1 < / i n t > < / v a l u e > < / i t e m > < i t e m > < k e y > < s t r i n g > �O���e-�eQ@b-N_ 2 sk< / s t r i n g > < / k e y > < v a l u e > < i n t > 1 7 1 < / i n t > < / v a l u e > < / i t e m > < i t e m > < k e y > < s t r i n g > �O���e-�eQ@b-N_ 3 sk< / s t r i n g > < / k e y > < v a l u e > < i n t > 1 7 1 < / i n t > < / v a l u e > < / i t e m > < i t e m > < k e y > < s t r i n g > �O���e-�eQ@b-N_ 4 sk< / s t r i n g > < / k e y > < v a l u e > < i n t > 1 7 1 < / i n t > < / v a l u e > < / i t e m > < i t e m > < k e y > < s t r i n g > �O���e-�eQ@b-N_ 5 sk< / s t r i n g > < / k e y > < v a l u e > < i n t > 1 7 1 < / i n t > < / v a l u e > < / i t e m > < i t e m > < k e y > < s t r i n g > �O���e-�eQ@b�_a0_ 1 sk< / s t r i n g > < / k e y > < v a l u e > < i n t > 1 8 2 < / i n t > < / v a l u e > < / i t e m > < i t e m > < k e y > < s t r i n g > �O���e-�eQ@b�_a0_ 2 sk< / s t r i n g > < / k e y > < v a l u e > < i n t > 1 8 2 < / i n t > < / v a l u e > < / i t e m > < i t e m > < k e y > < s t r i n g > �O���e-�eQ@b�_a0_ 3 sk< / s t r i n g > < / k e y > < v a l u e > < i n t > 1 8 2 < / i n t > < / v a l u e > < / i t e m > < i t e m > < k e y > < s t r i n g > �O���e-�eQ@b�_a0_ 4 sk< / s t r i n g > < / k e y > < v a l u e > < i n t > 1 8 2 < / i n t > < / v a l u e > < / i t e m > < i t e m > < k e y > < s t r i n g > �O���e-�eQ@b�_a0_ 5 sk< / s t r i n g > < / k e y > < v a l u e > < i n t > 1 8 2 < / i n t > < / v a l u e > < / i t e m > < i t e m > < k e y > < s t r i n g > ꁻlO�ReQN/^pe< / s t r i n g > < / k e y > < v a l u e > < i n t > 1 5 5 < / i n t > < / v a l u e > < / i t e m > < i t e m > < k e y > < s t r i n g > �k�(u_ hQ^ؚb�S�s< / s t r i n g > < / k e y > < v a l u e > < i n t > 1 7 8 < / i n t > < / v a l u e > < / i t e m > < i t e m > < k e y > < s t r i n g > �k�(u_ hQ^�Nw��Oz����[�s< / s t r i n g > < / k e y > < v a l u e > < i n t > 2 2 3 < / i n t > < / v a l u e > < / i t e m > < i t e m > < k e y > < s t r i n g > �k�(u_ hQ^ꁻlO�ReQ�s< / s t r i n g > < / k e y > < v a l u e > < i n t > 2 0 8 < / i n t > < / v a l u e > < / i t e m > < i t e m > < k e y > < s t r i n g > t^< / s t r i n g > < / k e y > < v a l u e > < i n t > 8 7 < / i n t > < / v a l u e > < / i t e m > < / C o l u m n W i d t h s > < C o l u m n D i s p l a y I n d e x > < i t e m > < k e y > < s t r i n g > 7ut^\�N�S�0 ^�1 4 sk	�< / s t r i n g > < / k e y > < v a l u e > < i n t > 2 < / i n t > < / v a l u e > < / i t e m > < i t e m > < k e y > < s t r i n g > ~0a0TSn o < / s t r i n g > < / k e y > < v a l u e > < i n t > 1 < / i n t > < / v a l u e > < / i t e m > < i t e m > < k e y > < s t r i n g > 7uu#ut^b��N�S�1 5 ^�6 4 sk	�< / s t r i n g > < / k e y > < v a l u e > < i n t > 5 < / i n t > < / v a l u e > < / i t e m > < i t e m > < k e y > < s t r i n g > N/^pe< / s t r i n g > < / k e y > < v a l u e > < i n t > 3 < / i n t > < / v a l u e > < / i t e m > < i t e m > < k e y > < s t r i n g > �N�S< / s t r i n g > < / k e y > < v a l u e > < i n t > 4 < / i n t > < / v a l u e > < / i t e m > < i t e m > < k e y > < s t r i n g > 7u�t^�N�S�6 5 sk�N
N	�< / s t r i n g > < / k e y > < v a l u e > < i n t > 6 < / i n t > < / v a l u e > < / i t e m > < i t e m > < k e y > < s t r i n g > sYt^\�N�S�0 ^�1 4 sk	�< / s t r i n g > < / k e y > < v a l u e > < i n t > 7 < / i n t > < / v a l u e > < / i t e m > < i t e m > < k e y > < s t r i n g > sYu#ut^b��N�S�1 5 ^�6 4 sk	�< / s t r i n g > < / k e y > < v a l u e > < i n t > 8 < / i n t > < / v a l u e > < / i t e m > < i t e m > < k e y > < s t r i n g > sY�t^�N�S�6 5 sk�N
N	�< / s t r i n g > < / k e y > < v a l u e > < i n t > 9 < / i n t > < / v a l u e > < / i t e m > < i t e m > < k e y > < s t r i n g > 7u0 - 5 sk< / s t r i n g > < / k e y > < v a l u e > < i n t > 1 0 < / i n t > < / v a l u e > < / i t e m > < i t e m > < k e y > < s t r i n g > 7u6 5 - 6 9 sk< / s t r i n g > < / k e y > < v a l u e > < i n t > 1 1 < / i n t > < / v a l u e > < / i t e m > < i t e m > < k e y > < s t r i n g > 7u7 0 - 7 4 sk< / s t r i n g > < / k e y > < v a l u e > < i n t > 1 2 < / i n t > < / v a l u e > < / i t e m > < i t e m > < k e y > < s t r i n g > 7u7 5 sk�N
N< / s t r i n g > < / k e y > < v a l u e > < i n t > 1 3 < / i n t > < / v a l u e > < / i t e m > < i t e m > < k e y > < s t r i n g > sY0 - 5 sk< / s t r i n g > < / k e y > < v a l u e > < i n t > 1 4 < / i n t > < / v a l u e > < / i t e m > < i t e m > < k e y > < s t r i n g > sY6 5 - 6 9 sk< / s t r i n g > < / k e y > < v a l u e > < i n t > 1 5 < / i n t > < / v a l u e > < / i t e m > < i t e m > < k e y > < s t r i n g > sY7 0 - 7 4 sk< / s t r i n g > < / k e y > < v a l u e > < i n t > 1 6 < / i n t > < / v a l u e > < / i t e m > < i t e m > < k e y > < s t r i n g > sY7 5 sk�N
N< / s t r i n g > < / k e y > < v a l u e > < i n t > 1 7 < / i n t > < / v a l u e > < / i t e m > < i t e m > < k e y > < s t r i n g > t^\�N�ST��0 ^�1 4 sk	�< / s t r i n g > < / k e y > < v a l u e > < i n t > 1 8 < / i n t > < / v a l u e > < / i t e m > < i t e m > < k e y > < s t r i n g > 6 5 sk�N
N N�NN/^< / s t r i n g > < / k e y > < v a l u e > < i n t > 2 0 < / i n t > < / v a l u e > < / i t e m > < i t e m > < k e y > < s t r i n g > 6 sk*g�nT�< / s t r i n g > < / k e y > < v a l u e > < i n t > 1 9 < / i n t > < / v a l u e > < / i t e m > < i t e m > < k e y > < s t r i n g > 6 5 sk�N
N+YfZN/^< / s t r i n g > < / k e y > < v a l u e > < i n t > 2 3 < / i n t > < / v a l u e > < / i t e m > < i t e m > < k e y > < s t r i n g > �t^�N�ST��6 5 sk�N
N	�< / s t r i n g > < / k e y > < v a l u e > < i n t > 2 1 < / i n t > < / v a l u e > < / i t e m > < i t e m > < k e y > < s t r i n g > ؚb�S�s< / s t r i n g > < / k e y > < v a l u e > < i n t > 2 2 < / i n t > < / v a l u e > < / i t e m > < i t e m > < k e y > < s t r i n g > 6 5 sk�N
NX[(WN/^< / s t r i n g > < / k e y > < v a l u e > < i n t > 2 4 < / i n t > < / v a l u e > < / i t e m > < i t e m > < k e y > < s t r i n g > Y�V�N< / s t r i n g > < / k e y > < v a l u e > < i n t > 2 5 < / i n t > < / v a l u e > < / i t e m > < i t e m > < k e y > < s t r i n g > �O���e-�eQ@b�_a0_ 0 sk< / s t r i n g > < / k e y > < v a l u e > < i n t > 2 6 < / i n t > < / v a l u e > < / i t e m > < i t e m > < k e y > < s t r i n g > ��/e�c����[�pe< / s t r i n g > < / k e y > < v a l u e > < i n t > 2 7 < / i n t > < / v a l u e > < / i t e m > < i t e m > < k e y > < s t r i n g > ��/e�c����[�pe< / s t r i n g > < / k e y > < v a l u e > < i n t > 2 8 < / i n t > < / v a l u e > < / i t e m > < i t e m > < k e y > < s t r i n g > ���Nw�����[�pe< / s t r i n g > < / k e y > < v a l u e > < i n t > 2 9 < / i n t > < / v a l u e > < / i t e m > < i t e m > < k e y > < s t r i n g > ���Nw�����[�pe< / s t r i n g > < / k e y > < v a l u e > < i n t > 3 0 < / i n t > < / v a l u e > < / i t e m > < i t e m > < k e y > < s t r i n g > ���Nw�����[�pe< / s t r i n g > < / k e y > < v a l u e > < i n t > 3 1 < / i n t > < / v a l u e > < / i t e m > < i t e m > < k e y > < s t r i n g > ���Nw�����[�pe< / s t r i n g > < / k e y > < v a l u e > < i n t > 3 2 < / i n t > < / v a l u e > < / i t e m > < i t e m > < k e y > < s t r i n g > ���Nw�����[�pe< / s t r i n g > < / k e y > < v a l u e > < i n t > 3 3 < / i n t > < / v a l u e > < / i t e m > < i t e m > < k e y > < s t r i n g > �O���e-�eQ@b-N_ 0 sk< / s t r i n g > < / k e y > < v a l u e > < i n t > 3 4 < / i n t > < / v a l u e > < / i t e m > < i t e m > < k e y > < s t r i n g > �O���e-�eQ@b-N_ 1 sk< / s t r i n g > < / k e y > < v a l u e > < i n t > 3 5 < / i n t > < / v a l u e > < / i t e m > < i t e m > < k e y > < s t r i n g > �O���e-�eQ@b-N_ 2 sk< / s t r i n g > < / k e y > < v a l u e > < i n t > 3 6 < / i n t > < / v a l u e > < / i t e m > < i t e m > < k e y > < s t r i n g > �O���e-�eQ@b-N_ 3 sk< / s t r i n g > < / k e y > < v a l u e > < i n t > 3 7 < / i n t > < / v a l u e > < / i t e m > < i t e m > < k e y > < s t r i n g > �O���e-�eQ@b-N_ 4 sk< / s t r i n g > < / k e y > < v a l u e > < i n t > 3 8 < / i n t > < / v a l u e > < / i t e m > < i t e m > < k e y > < s t r i n g > �O���e-�eQ@b-N_ 5 sk< / s t r i n g > < / k e y > < v a l u e > < i n t > 3 9 < / i n t > < / v a l u e > < / i t e m > < i t e m > < k e y > < s t r i n g > �O���e-�eQ@b�_a0_ 1 sk< / s t r i n g > < / k e y > < v a l u e > < i n t > 4 0 < / i n t > < / v a l u e > < / i t e m > < i t e m > < k e y > < s t r i n g > �O���e-�eQ@b�_a0_ 2 sk< / s t r i n g > < / k e y > < v a l u e > < i n t > 4 1 < / i n t > < / v a l u e > < / i t e m > < i t e m > < k e y > < s t r i n g > �O���e-�eQ@b�_a0_ 3 sk< / s t r i n g > < / k e y > < v a l u e > < i n t > 4 2 < / i n t > < / v a l u e > < / i t e m > < i t e m > < k e y > < s t r i n g > �O���e-�eQ@b�_a0_ 4 sk< / s t r i n g > < / k e y > < v a l u e > < i n t > 4 3 < / i n t > < / v a l u e > < / i t e m > < i t e m > < k e y > < s t r i n g > �O���e-�eQ@b�_a0_ 5 sk< / s t r i n g > < / k e y > < v a l u e > < i n t > 4 4 < / i n t > < / v a l u e > < / i t e m > < i t e m > < k e y > < s t r i n g > ꁻlO�ReQN/^pe< / s t r i n g > < / k e y > < v a l u e > < i n t > 4 5 < / i n t > < / v a l u e > < / i t e m > < i t e m > < k e y > < s t r i n g > �k�(u_ hQ^ؚb�S�s< / s t r i n g > < / k e y > < v a l u e > < i n t > 4 6 < / i n t > < / v a l u e > < / i t e m > < i t e m > < k e y > < s t r i n g > �k�(u_ hQ^�Nw��Oz����[�s< / s t r i n g > < / k e y > < v a l u e > < i n t > 4 7 < / i n t > < / v a l u e > < / i t e m > < i t e m > < k e y > < s t r i n g > �k�(u_ hQ^ꁻlO�ReQ�s< / s t r i n g > < / k e y > < v a l u e > < i n t > 4 8 < / i n t > < / v a l u e > < / i t e m > < i t e m > < k e y > < s t r i n g > t^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4.xml>��< ? x m l   v e r s i o n = " 1 . 0 "   e n c o d i n g = " U T F - 1 6 " ? > < G e m i n i   x m l n s = " h t t p : / / g e m i n i / p i v o t c u s t o m i z a t i o n / T a b l e X M L _ s a v e _ 5 b e 4 d 5 4 a - 3 4 7 e - 4 f e 1 - a 8 0 c - 9 e 1 5 b f 3 f 9 f f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< / s t r i n g > < / k e y > < v a l u e > < i n t > 5 5 < / i n t > < / v a l u e > < / i t e m > < i t e m > < k e y > < s t r i n g > �W,gOO@b< / s t r i n g > < / k e y > < v a l u e > < i n t > 9 5 < / i n t > < / v a l u e > < / i t e m > < i t e m > < k e y > < s t r i n g > ���Nw��^< / s t r i n g > < / k e y > < v a l u e > < i n t > 9 5 < / i n t > < / v a l u e > < / i t e m > < i t e m > < k e y > < s t r i n g > ���[	g�R���Y�e< / s t r i n g > < / k e y > < v a l u e > < i n t > 1 4 0 < / i n t > < / v a l u e > < / i t e m > < i t e m > < k e y > < s t r i n g > ���[	g�RB}�N�e< / s t r i n g > < / k e y > < v a l u e > < i n t > 1 4 0 < / i n t > < / v a l u e > < / i t e m > < i t e m > < k e y > < s t r i n g > \f[!h:S< / s t r i n g > < / k e y > < v a l u e > < i n t > 9 5 < / i n t > < / v a l u e > < / i t e m > < i t e m > < k e y > < s t r i n g > -Nf[!h:S< / s t r i n g > < / k e y > < v a l u e > < i n t > 9 5 < / i n t > < / v a l u e > < / i t e m > < i t e m > < k e y > < s t r i n g > ~0a0TSju�S< / s t r i n g > < / k e y > < v a l u e > < i n t > 1 0 2 < / i n t > < / v a l u e > < / i t e m > < i t e m > < k e y > < s t r i n g > ~0a0TS< / s t r i n g > < / k e y > < v a l u e > < i n t > 7 2 < / i n t > < / v a l u e > < / i t e m > < i t e m > < k e y > < s t r i n g > �0�0�0�0ju�S< / s t r i n g > < / k e y > < v a l u e > < i n t > 1 0 6 < / i n t > < / v a l u e > < / i t e m > < / C o l u m n W i d t h s > < C o l u m n D i s p l a y I n d e x > < i t e m > < k e y > < s t r i n g > N o < / s t r i n g > < / k e y > < v a l u e > < i n t > 0 < / i n t > < / v a l u e > < / i t e m > < i t e m > < k e y > < s t r i n g > �W,gOO@b< / s t r i n g > < / k e y > < v a l u e > < i n t > 1 < / i n t > < / v a l u e > < / i t e m > < i t e m > < k e y > < s t r i n g > ���Nw��^< / s t r i n g > < / k e y > < v a l u e > < i n t > 2 < / i n t > < / v a l u e > < / i t e m > < i t e m > < k e y > < s t r i n g > ���[	g�R���Y�e< / s t r i n g > < / k e y > < v a l u e > < i n t > 3 < / i n t > < / v a l u e > < / i t e m > < i t e m > < k e y > < s t r i n g > ���[	g�RB}�N�e< / s t r i n g > < / k e y > < v a l u e > < i n t > 4 < / i n t > < / v a l u e > < / i t e m > < i t e m > < k e y > < s t r i n g > \f[!h:S< / s t r i n g > < / k e y > < v a l u e > < i n t > 5 < / i n t > < / v a l u e > < / i t e m > < i t e m > < k e y > < s t r i n g > -Nf[!h:S< / s t r i n g > < / k e y > < v a l u e > < i n t > 6 < / i n t > < / v a l u e > < / i t e m > < i t e m > < k e y > < s t r i n g > ~0a0TSju�S< / s t r i n g > < / k e y > < v a l u e > < i n t > 7 < / i n t > < / v a l u e > < / i t e m > < i t e m > < k e y > < s t r i n g > ~0a0TS< / s t r i n g > < / k e y > < v a l u e > < i n t > 8 < / i n t > < / v a l u e > < / i t e m > < i t e m > < k e y > < s t r i n g > �0�0�0�0ju�S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f b 1 6 2 5 4 9 - c b 1 a - 4 5 5 7 - a f 3 3 - f 9 9 3 0 7 e d 8 3 7 c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T a b l e X M L _ f[!h%Rf[}PQ�zu�_pe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 euT< / s t r i n g > < / k e y > < v a l u e > < i n t > 6 5 < / i n t > < / v a l u e > < / i t e m > < i t e m > < k e y > < s t r i n g > t^< / s t r i n g > < / k e y > < v a l u e > < i n t > 6 5 < / i n t > < / v a l u e > < / i t e m > < i t e m > < k e y > < s t r i n g > PQ�z�0u�_pe< / s t r i n g > < / k e y > < v a l u e > < i n t > 1 1 8 < / i n t > < / v a l u e > < / i t e m > < i t e m > < k e y > < s t r i n g > f[!h:SR< / s t r i n g > < / k e y > < v a l u e > < i n t > 9 5 < / i n t > < / v a l u e > < / i t e m > < i t e m > < k e y > < s t r i n g > s^GW$P_ PQ�zu�_pe_ f[!h:SRT0h0< / s t r i n g > < / k e y > < v a l u e > < i n t > 2 5 2 < / i n t > < / v a l u e > < / i t e m > < i t e m > < k e y > < s t r i n g > -N.Y$P_ PQ�zu�_pe_ f[!h:SRT0h0< / s t r i n g > < / k e y > < v a l u e > < i n t > 8 0 < / i n t > < / v a l u e > < / i t e m > < / C o l u m n W i d t h s > < C o l u m n D i s p l a y I n d e x > < i t e m > < k e y > < s t r i n g > euT< / s t r i n g > < / k e y > < v a l u e > < i n t > 0 < / i n t > < / v a l u e > < / i t e m > < i t e m > < k e y > < s t r i n g > t^< / s t r i n g > < / k e y > < v a l u e > < i n t > 4 < / i n t > < / v a l u e > < / i t e m > < i t e m > < k e y > < s t r i n g > PQ�z�0u�_pe< / s t r i n g > < / k e y > < v a l u e > < i n t > 2 < / i n t > < / v a l u e > < / i t e m > < i t e m > < k e y > < s t r i n g > f[!h:SR< / s t r i n g > < / k e y > < v a l u e > < i n t > 3 < / i n t > < / v a l u e > < / i t e m > < i t e m > < k e y > < s t r i n g > s^GW$P_ PQ�zu�_pe_ f[!h:SRT0h0< / s t r i n g > < / k e y > < v a l u e > < i n t > 5 < / i n t > < / v a l u e > < / i t e m > < i t e m > < k e y > < s t r i n g > -N.Y$P_ PQ�zu�_pe_ f[!h:SRT0h0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 ~0a0TS_ �0�0�0�0�0�0�0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 �N�SN/^pe�0�O���0�Nw��0ꁻlO�ReQN/^pe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 �c��0�0�0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 f[!h%Rf[}PQ�zu�_pe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 f[t^%Rf[}PQ�zu�_pe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 ꁻlOT�yN/^pe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3 4 4 9 c a 8 3 - 6 2 1 a - 4 3 d 9 - a a 0 c - 9 d a 7 1 8 c 9 4 b 4 a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i t e m > < M e a s u r e N a m e > ꁻlO�ReQ�s< / M e a s u r e N a m e > < D i s p l a y N a m e > ꁻlO�ReQ�s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D a t a M a s h u p   s q m i d = " e 0 6 f 6 1 e 2 - 4 c 9 0 - 4 8 4 c - b a e 8 - b b 2 2 e a 2 6 6 d 6 6 "   x m l n s = " h t t p : / / s c h e m a s . m i c r o s o f t . c o m / D a t a M a s h u p " > A A A A A B c D A A B Q S w M E F A A C A A g A U k p 4 V p 7 / S r 6 n A A A A + Q A A A B I A H A B D b 2 5 m a W c v U G F j a 2 F n Z S 5 4 b W w g o h g A K K A U A A A A A A A A A A A A A A A A A A A A A A A A A A A A h Y + 9 D o I w G E V f h X S n f 0 S j 5 K M M b k Y S E h P j 2 m C F K h R D i + X d H H w k X 0 E S R d 0 c 7 8 k Z z n 3 c 7 p A O T R 1 c V W d 1 a x L E M E W B M k V 7 0 K Z M U O + O 4 Q K l A n J Z n G W p g l E 2 N h 7 s I U G V c 5 e Y E O 8 9 9 h F u u 5 J w S h n Z Z 5 t t U a l G o o + s / 8 u h N t Z J U y g k Y P e K E R z P G Z 6 x J c c s o g z I x C H T 5 u v w M R l T I D 8 Q V n 3 t + k 6 J k w z X O Z B p A n n f E E 9 Q S w M E F A A C A A g A U k p 4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J K e F Y o i k e 4 D g A A A B E A A A A T A B w A R m 9 y b X V s Y X M v U 2 V j d G l v b j E u b S C i G A A o o B Q A A A A A A A A A A A A A A A A A A A A A A A A A A A A r T k 0 u y c z P U w i G 0 I b W A F B L A Q I t A B Q A A g A I A F J K e F a e / 0 q + p w A A A P k A A A A S A A A A A A A A A A A A A A A A A A A A A A B D b 2 5 m a W c v U G F j a 2 F n Z S 5 4 b W x Q S w E C L Q A U A A I A C A B S S n h W D 8 r p q 6 Q A A A D p A A A A E w A A A A A A A A A A A A A A A A D z A A A A W 0 N v b n R l b n R f V H l w Z X N d L n h t b F B L A Q I t A B Q A A g A I A F J K e F Y o i k e 4 D g A A A B E A A A A T A A A A A A A A A A A A A A A A A O Q B A A B G b 3 J t d W x h c y 9 T Z W N 0 a W 9 u M S 5 t U E s F B g A A A A A D A A M A w g A A A D 8 C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y R j M i 0 Q Z 5 G s s h r W K 8 2 i N 4 A A A A A A g A A A A A A A 2 Y A A M A A A A A Q A A A A V / K 5 D 7 8 t w N 5 r T Z 2 q R s q J 6 Q A A A A A E g A A A o A A A A B A A A A A K 7 v l N f 9 Z J O w Z e V s 1 H W u f a U A A A A J p H g W z / 4 S I y O E F o / c g + Z Q S k j Q c T + L u I j 5 u 0 q F z m 7 b u 5 C H D b m J u c Q X o S L 7 v n E C v l s Z j z P x e v i Y Y j J O 4 1 r m h T f F B h Q R C Y U e d b q X K V E 9 Y k 1 H D n F A A A A E f U 4 4 S t e L Q m V K N + T u X 1 m f r V m U x m < / D a t a M a s h u p > 
</file>

<file path=customXml/item40.xml>��< ? x m l   v e r s i o n = " 1 . 0 "   e n c o d i n g = " U T F - 1 6 " ? > < G e m i n i   x m l n s = " h t t p : / / g e m i n i / p i v o t c u s t o m i z a t i o n / T a b l e X M L _ ~0a0TS�0�0�0�0�0�0�0�0_ 3 2 c e 6 5 8 e - 0 0 d d - 4 c 3 6 - 8 5 3 a - e 4 0 6 7 7 2 1 f 7 c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 ju�S< / s t r i n g > < / k e y > < v a l u e > < i n t > 6 5 < / i n t > < / v a l u e > < / i t e m > < i t e m > < k e y > < s t r i n g > TMR< / s t r i n g > < / k e y > < v a l u e > < i n t > 6 5 < / i n t > < / v a l u e > < / i t e m > < i t e m > < k e y > < s t r i n g > a�y�0eu�y< / s t r i n g > < / k e y > < v a l u e > < i n t > 1 0 3 < / i n t > < / v a l u e > < / i t e m > < i t e m > < k e y > < s t r i n g > h�:y(u< / s t r i n g > < / k e y > < v a l u e > < i n t > 8 0 < / i n t > < / v a l u e > < / i t e m > < i t e m > < k e y > < s t r i n g > �0�0�0�0ju�S< / s t r i n g > < / k e y > < v a l u e > < i n t > 1 0 6 < / i n t > < / v a l u e > < / i t e m > < / C o l u m n W i d t h s > < C o l u m n D i s p l a y I n d e x > < i t e m > < k e y > < s t r i n g > ju�S< / s t r i n g > < / k e y > < v a l u e > < i n t > 0 < / i n t > < / v a l u e > < / i t e m > < i t e m > < k e y > < s t r i n g > TMR< / s t r i n g > < / k e y > < v a l u e > < i n t > 1 < / i n t > < / v a l u e > < / i t e m > < i t e m > < k e y > < s t r i n g > a�y�0eu�y< / s t r i n g > < / k e y > < v a l u e > < i n t > 2 < / i n t > < / v a l u e > < / i t e m > < i t e m > < k e y > < s t r i n g > h�:y(u< / s t r i n g > < / k e y > < v a l u e > < i n t > 3 < / i n t > < / v a l u e > < / i t e m > < i t e m > < k e y > < s t r i n g > �0�0�0�0ju�S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f 3 a 8 2 3 2 3 - 1 9 2 b - 4 6 0 f - 8 1 2 4 - 2 3 2 4 e b 0 2 7 d 4 0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1 5 a 1 d a 1 4 - 3 7 a 3 - 4 3 4 0 - b a 8 c - b 9 6 a 0 1 5 9 a 1 1 8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T a b l e X M L _ �R�]�_�0�0�0_ 1 d e c 1 4 f b - 1 e 4 b - 4 1 3 b - 9 7 f 2 - b 1 e a 8 3 c 0 1 3 5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 euT< / s t r i n g > < / k e y > < v a l u e > < i n t > 6 5 < / i n t > < / v a l u e > < / i t e m > < i t e m > < k e y > < s t r i n g > f[t^< / s t r i n g > < / k e y > < v a l u e > < i n t > 6 5 < / i n t > < / v a l u e > < / i t e m > < i t e m > < k e y > < s t r i n g > f[}pe< / s t r i n g > < / k e y > < v a l u e > < i n t > 8 0 < / i n t > < / v a l u e > < / i t e m > < i t e m > < k e y > < s t r i n g > PQ�z�0u�_pe< / s t r i n g > < / k e y > < v a l u e > < i n t > 1 1 8 < / i n t > < / v a l u e > < / i t e m > < i t e m > < k e y > < s t r i n g > f[!hT< / s t r i n g > < / k e y > < v a l u e > < i n t > 8 0 < / i n t > < / v a l u e > < / i t e m > < i t e m > < k e y > < s t r i n g > f[!h:SR< / s t r i n g > < / k e y > < v a l u e > < i n t > 9 5 < / i n t > < / v a l u e > < / i t e m > < i t e m > < k e y > < s t r i n g > ^\'`< / s t r i n g > < / k e y > < v a l u e > < i n t > 6 5 < / i n t > < / v a l u e > < / i t e m > < i t e m > < k e y > < s t r i n g > ~0a0TSn o < / s t r i n g > < / k e y > < v a l u e > < i n t > 8 9 < / i n t > < / v a l u e > < / i t e m > < / C o l u m n W i d t h s > < C o l u m n D i s p l a y I n d e x > < i t e m > < k e y > < s t r i n g > euT< / s t r i n g > < / k e y > < v a l u e > < i n t > 0 < / i n t > < / v a l u e > < / i t e m > < i t e m > < k e y > < s t r i n g > f[t^< / s t r i n g > < / k e y > < v a l u e > < i n t > 1 < / i n t > < / v a l u e > < / i t e m > < i t e m > < k e y > < s t r i n g > f[}pe< / s t r i n g > < / k e y > < v a l u e > < i n t > 2 < / i n t > < / v a l u e > < / i t e m > < i t e m > < k e y > < s t r i n g > PQ�z�0u�_pe< / s t r i n g > < / k e y > < v a l u e > < i n t > 3 < / i n t > < / v a l u e > < / i t e m > < i t e m > < k e y > < s t r i n g > f[!hT< / s t r i n g > < / k e y > < v a l u e > < i n t > 4 < / i n t > < / v a l u e > < / i t e m > < i t e m > < k e y > < s t r i n g > f[!h:SR< / s t r i n g > < / k e y > < v a l u e > < i n t > 5 < / i n t > < / v a l u e > < / i t e m > < i t e m > < k e y > < s t r i n g > ^\'`< / s t r i n g > < / k e y > < v a l u e > < i n t > 6 < / i n t > < / v a l u e > < / i t e m > < i t e m > < k e y > < s t r i n g > ~0a0TSn o < / s t r i n g > < / k e y > < v a l u e > < i n t > 7 < / i n t > < / v a l u e > < / i t e m > < / C o l u m n D i s p l a y I n d e x > < C o l u m n F r o z e n   / > < C o l u m n C h e c k e d   / > < C o l u m n F i l t e r > < i t e m > < k e y > < s t r i n g > ~0a0TSn o < / s t r i n g > < / k e y > < v a l u e > < F i l t e r E x p r e s s i o n   x s i : n i l = " t r u e "   / > < / v a l u e > < / i t e m > < / C o l u m n F i l t e r > < S e l e c t i o n F i l t e r > < i t e m > < k e y > < s t r i n g > ~0a0TSn o < / s t r i n g > < / k e y > < v a l u e > < S e l e c t i o n F i l t e r > < S e l e c t i o n T y p e > S e l e c t < / S e l e c t i o n T y p e > < I t e m s > < a n y T y p e   x s i : t y p e = " x s d : l o n g " > 1 6 < / a n y T y p e > < / I t e m s > < / S e l e c t i o n F i l t e r > < / v a l u e > < / i t e m > < / S e l e c t i o n F i l t e r > < F i l t e r P a r a m e t e r s > < i t e m > < k e y > < s t r i n g > ~0a0TSn o 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a 2 a a e c 0 b - 8 0 c 9 - 4 2 3 4 - 9 7 f 0 - 8 1 7 b d e d 0 2 c f d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i t e m > < M e a s u r e N a m e > ꁻlO�ReQ�s< / M e a s u r e N a m e > < D i s p l a y N a m e > ꁻlO�ReQ�s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T a b l e O r d e r " > < C u s t o m C o n t e n t > < ! [ C D A T A [ ~0a0TS_ �0�0�0�0�0�0�0, �N�SN/^pe�0�O���0�Nw��0ꁻlO�ReQN/^pe, f[!h%Rf[}PQ�zu�_pe, f[t^%Rf[}PQ�zu�_pe, ꁻlOT�yN/^pe, �c��0�0�0] ] > < / C u s t o m C o n t e n t > < / G e m i n i > 
</file>

<file path=customXml/item46.xml>��< ? x m l   v e r s i o n = " 1 . 0 "   e n c o d i n g = " U T F - 1 6 " ? > < G e m i n i   x m l n s = " h t t p : / / g e m i n i / p i v o t c u s t o m i z a t i o n / d 0 6 5 b a 5 e - b 1 0 b - 4 b d 3 - b d d 0 - c e 0 6 1 9 0 0 8 7 c f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i t e m > < M e a s u r e N a m e > ꁻlO�ReQ�s< / M e a s u r e N a m e > < D i s p l a y N a m e > ꁻlO�ReQ�s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8.xml>��< ? x m l   v e r s i o n = " 1 . 0 "   e n c o d i n g = " U T F - 1 6 " ? > < G e m i n i   x m l n s = " h t t p : / / g e m i n i / p i v o t c u s t o m i z a t i o n / T a b l e X M L _ f[!h%Rf[}pePQ�zu�_pe_ 2 6 a 2 1 6 6 3 - 3 2 5 0 - 4 e d c - b 5 2 0 - 2 f c 3 7 d 4 5 6 d 5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 euT< / s t r i n g > < / k e y > < v a l u e > < i n t > 6 5 < / i n t > < / v a l u e > < / i t e m > < i t e m > < k e y > < s t r i n g > f[}pe< / s t r i n g > < / k e y > < v a l u e > < i n t > 8 0 < / i n t > < / v a l u e > < / i t e m > < i t e m > < k e y > < s t r i n g > PQ�z�0u�_pe< / s t r i n g > < / k e y > < v a l u e > < i n t > 1 1 8 < / i n t > < / v a l u e > < / i t e m > < i t e m > < k e y > < s t r i n g > f[!h:SR< / s t r i n g > < / k e y > < v a l u e > < i n t > 9 5 < / i n t > < / v a l u e > < / i t e m > < i t e m > < k e y > < s t r i n g > ~0a0TSn o 1 < / s t r i n g > < / k e y > < v a l u e > < i n t > 9 7 < / i n t > < / v a l u e > < / i t e m > < i t e m > < k e y > < s t r i n g > ~0a0TSn o 2 < / s t r i n g > < / k e y > < v a l u e > < i n t > 9 7 < / i n t > < / v a l u e > < / i t e m > < i t e m > < k e y > < s t r i n g > ~0a0TSn o 3 < / s t r i n g > < / k e y > < v a l u e > < i n t > 9 7 < / i n t > < / v a l u e > < / i t e m > < i t e m > < k e y > < s t r i n g >  g'Y$P_ PQ�zu�_pe�f[!h:SRT0h0	�< / s t r i n g > < / k e y > < v a l u e > < i n t > 2 6 0 < / i n t > < / v a l u e > < / i t e m > < i t e m > < k e y > < s t r i n g >  g\$P_ PQ�zu�_pe�f[!h:SRT0h0	�< / s t r i n g > < / k e y > < v a l u e > < i n t > 2 6 0 < / i n t > < / v a l u e > < / i t e m > < i t e m > < k e y > < s t r i n g > s^GW$P_ PQ�zu�_pe�f[!h:SRT0h0	�< / s t r i n g > < / k e y > < v a l u e > < i n t > 2 6 0 < / i n t > < / v a l u e > < / i t e m > < i t e m > < k e y > < s t r i n g > -N.Y$P_ PQ�zu�_pe�f[!h:SRT0h0	�< / s t r i n g > < / k e y > < v a l u e > < i n t > 2 6 0 < / i n t > < / v a l u e > < / i t e m > < / C o l u m n W i d t h s > < C o l u m n D i s p l a y I n d e x > < i t e m > < k e y > < s t r i n g > euT< / s t r i n g > < / k e y > < v a l u e > < i n t > 0 < / i n t > < / v a l u e > < / i t e m > < i t e m > < k e y > < s t r i n g > f[}pe< / s t r i n g > < / k e y > < v a l u e > < i n t > 1 < / i n t > < / v a l u e > < / i t e m > < i t e m > < k e y > < s t r i n g > PQ�z�0u�_pe< / s t r i n g > < / k e y > < v a l u e > < i n t > 2 < / i n t > < / v a l u e > < / i t e m > < i t e m > < k e y > < s t r i n g > f[!h:SR< / s t r i n g > < / k e y > < v a l u e > < i n t > 3 < / i n t > < / v a l u e > < / i t e m > < i t e m > < k e y > < s t r i n g > ~0a0TSn o 1 < / s t r i n g > < / k e y > < v a l u e > < i n t > 4 < / i n t > < / v a l u e > < / i t e m > < i t e m > < k e y > < s t r i n g > ~0a0TSn o 2 < / s t r i n g > < / k e y > < v a l u e > < i n t > 5 < / i n t > < / v a l u e > < / i t e m > < i t e m > < k e y > < s t r i n g > ~0a0TSn o 3 < / s t r i n g > < / k e y > < v a l u e > < i n t > 6 < / i n t > < / v a l u e > < / i t e m > < i t e m > < k e y > < s t r i n g >  g'Y$P_ PQ�zu�_pe�f[!h:SRT0h0	�< / s t r i n g > < / k e y > < v a l u e > < i n t > 7 < / i n t > < / v a l u e > < / i t e m > < i t e m > < k e y > < s t r i n g >  g\$P_ PQ�zu�_pe�f[!h:SRT0h0	�< / s t r i n g > < / k e y > < v a l u e > < i n t > 8 < / i n t > < / v a l u e > < / i t e m > < i t e m > < k e y > < s t r i n g > s^GW$P_ PQ�zu�_pe�f[!h:SRT0h0	�< / s t r i n g > < / k e y > < v a l u e > < i n t > 9 < / i n t > < / v a l u e > < / i t e m > < i t e m > < k e y > < s t r i n g > -N.Y$P_ PQ�zu�_pe�f[!h:SRT0h0	�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~0a0TS�0�0�0�0�0�0�0�0_ 4 e e d 9 4 4 5 - 0 3 7 3 - 4 2 6 3 - 8 a c 2 - 2 4 8 e 5 5 1 3 1 0 d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 ~0a0TSn o < / s t r i n g > < / k e y > < v a l u e > < i n t > 8 9 < / i n t > < / v a l u e > < / i t e m > < i t e m > < k e y > < s t r i n g > TMR< / s t r i n g > < / k e y > < v a l u e > < i n t > 6 5 < / i n t > < / v a l u e > < / i t e m > < i t e m > < k e y > < s t r i n g > a�y�0eu�y< / s t r i n g > < / k e y > < v a l u e > < i n t > 1 0 3 < / i n t > < / v a l u e > < / i t e m > < i t e m > < k e y > < s t r i n g > �0�0�0�0ju�S< / s t r i n g > < / k e y > < v a l u e > < i n t > 1 0 6 < / i n t > < / v a l u e > < / i t e m > < / C o l u m n W i d t h s > < C o l u m n D i s p l a y I n d e x > < i t e m > < k e y > < s t r i n g > ~0a0TSn o < / s t r i n g > < / k e y > < v a l u e > < i n t > 0 < / i n t > < / v a l u e > < / i t e m > < i t e m > < k e y > < s t r i n g > TMR< / s t r i n g > < / k e y > < v a l u e > < i n t > 1 < / i n t > < / v a l u e > < / i t e m > < i t e m > < k e y > < s t r i n g > a�y�0eu�y< / s t r i n g > < / k e y > < v a l u e > < i n t > 2 < / i n t > < / v a l u e > < / i t e m > < i t e m > < k e y > < s t r i n g > �0�0�0�0ju�S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b 5 a c f 9 8 7 - f c a b - 4 8 f c - b 0 2 6 - 7 c 9 2 6 a 7 2 1 f e 2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~0a0TS%R�N�S�0N/^pe_ �W�0�0�0_ 6 1 3 d 4 e 1 e - 6 7 0 2 - 4 9 f 8 - b 1 4 c - e 2 2 d f b 2 a f 5 5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 ~0a0TST< / s t r i n g > < / k e y > < v a l u e > < i n t > 8 7 < / i n t > < / v a l u e > < / i t e m > < i t e m > < k e y > < s t r i n g > ~0a0TSn o < / s t r i n g > < / k e y > < v a l u e > < i n t > 8 9 < / i n t > < / v a l u e > < / i t e m > < i t e m > < k e y > < s t r i n g > �[a�g< / s t r i n g > < / k e y > < v a l u e > < i n t > 8 0 < / i n t > < / v a l u e > < / i t e m > < i t e m > < k e y > < s t r i n g > ^\'`< / s t r i n g > < / k e y > < v a l u e > < i n t > 6 5 < / i n t > < / v a l u e > < / i t e m > < i t e m > < k e y > < s t r i n g > $P< / s t r i n g > < / k e y > < v a l u e > < i n t > 5 0 < / i n t > < / v a l u e > < / i t e m > < / C o l u m n W i d t h s > < C o l u m n D i s p l a y I n d e x > < i t e m > < k e y > < s t r i n g > ~0a0TST< / s t r i n g > < / k e y > < v a l u e > < i n t > 0 < / i n t > < / v a l u e > < / i t e m > < i t e m > < k e y > < s t r i n g > ~0a0TSn o < / s t r i n g > < / k e y > < v a l u e > < i n t > 1 < / i n t > < / v a l u e > < / i t e m > < i t e m > < k e y > < s t r i n g > �[a�g< / s t r i n g > < / k e y > < v a l u e > < i n t > 2 < / i n t > < / v a l u e > < / i t e m > < i t e m > < k e y > < s t r i n g > ^\'`< / s t r i n g > < / k e y > < v a l u e > < i n t > 3 < / i n t > < / v a l u e > < / i t e m > < i t e m > < k e y > < s t r i n g > $P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2 d 9 e 0 a f 2 - d 0 e e - 4 1 8 8 - 9 8 8 a - 8 f a e 2 d 9 f 6 9 1 a " > < C u s t o m C o n t e n t > < ! [ C D A T A [ < ? x m l   v e r s i o n = " 1 . 0 "   e n c o d i n g = " u t f - 1 6 " ? > < S e t t i n g s > < C a l c u l a t e d F i e l d s > < i t e m > < M e a s u r e N a m e > 6 5 - 6 9 skT�< / M e a s u r e N a m e > < D i s p l a y N a m e > 6 5 - 6 9 skT�< / D i s p l a y N a m e > < V i s i b l e > F a l s e < / V i s i b l e > < / i t e m > < i t e m > < M e a s u r e N a m e > 7 0 - 7 4 skT�< / M e a s u r e N a m e > < D i s p l a y N a m e > 7 0 - 7 4 skT�< / D i s p l a y N a m e > < V i s i b l e > F a l s e < / V i s i b l e > < / i t e m > < i t e m > < M e a s u r e N a m e > 7 5 sk�N
NT�< / M e a s u r e N a m e > < D i s p l a y N a m e > 7 5 sk�N
NT�< / D i s p l a y N a m e > < V i s i b l e > F a l s e < / V i s i b l e > < / i t e m > < i t e m > < M e a s u r e N a m e > ꁻlO�ReQ�s< / M e a s u r e N a m e > < D i s p l a y N a m e > ꁻlO�ReQ�s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~0a0TS�0�0�0�0�0�0�0�0_ 5 9 9 5 5 7 1 3 - a 9 3 8 - 4 7 2 2 - a 3 b f - 6 f 7 6 5 4 4 3 2 9 a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 ju�S< / s t r i n g > < / k e y > < v a l u e > < i n t > 6 5 < / i n t > < / v a l u e > < / i t e m > < i t e m > < k e y > < s t r i n g > TMR< / s t r i n g > < / k e y > < v a l u e > < i n t > 6 5 < / i n t > < / v a l u e > < / i t e m > < i t e m > < k e y > < s t r i n g > a�y�0eu�y< / s t r i n g > < / k e y > < v a l u e > < i n t > 1 0 3 < / i n t > < / v a l u e > < / i t e m > < i t e m > < k e y > < s t r i n g > h�:y(u< / s t r i n g > < / k e y > < v a l u e > < i n t > 8 0 < / i n t > < / v a l u e > < / i t e m > < i t e m > < k e y > < s t r i n g > �0�0�0�0ju�S< / s t r i n g > < / k e y > < v a l u e > < i n t > 1 0 6 < / i n t > < / v a l u e > < / i t e m > < / C o l u m n W i d t h s > < C o l u m n D i s p l a y I n d e x > < i t e m > < k e y > < s t r i n g > ju�S< / s t r i n g > < / k e y > < v a l u e > < i n t > 0 < / i n t > < / v a l u e > < / i t e m > < i t e m > < k e y > < s t r i n g > TMR< / s t r i n g > < / k e y > < v a l u e > < i n t > 1 < / i n t > < / v a l u e > < / i t e m > < i t e m > < k e y > < s t r i n g > a�y�0eu�y< / s t r i n g > < / k e y > < v a l u e > < i n t > 2 < / i n t > < / v a l u e > < / i t e m > < i t e m > < k e y > < s t r i n g > h�:y(u< / s t r i n g > < / k e y > < v a l u e > < i n t > 3 < / i n t > < / v a l u e > < / i t e m > < i t e m > < k e y > < s t r i n g > �0�0�0�0ju�S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2391FBD4-BC0E-4197-A9AF-BDB60088B909}">
  <ds:schemaRefs/>
</ds:datastoreItem>
</file>

<file path=customXml/itemProps10.xml><?xml version="1.0" encoding="utf-8"?>
<ds:datastoreItem xmlns:ds="http://schemas.openxmlformats.org/officeDocument/2006/customXml" ds:itemID="{38A8620F-D236-4B0B-8658-C339970DAB50}">
  <ds:schemaRefs/>
</ds:datastoreItem>
</file>

<file path=customXml/itemProps11.xml><?xml version="1.0" encoding="utf-8"?>
<ds:datastoreItem xmlns:ds="http://schemas.openxmlformats.org/officeDocument/2006/customXml" ds:itemID="{DDEE8AB1-3E5D-4C78-9C75-1FC9DC9B1088}">
  <ds:schemaRefs/>
</ds:datastoreItem>
</file>

<file path=customXml/itemProps12.xml><?xml version="1.0" encoding="utf-8"?>
<ds:datastoreItem xmlns:ds="http://schemas.openxmlformats.org/officeDocument/2006/customXml" ds:itemID="{09A8EF0A-94FE-4919-8DF8-A730A86CB4F6}">
  <ds:schemaRefs/>
</ds:datastoreItem>
</file>

<file path=customXml/itemProps13.xml><?xml version="1.0" encoding="utf-8"?>
<ds:datastoreItem xmlns:ds="http://schemas.openxmlformats.org/officeDocument/2006/customXml" ds:itemID="{9D9B1F6B-15A2-404D-A65E-D85EF41ED657}">
  <ds:schemaRefs/>
</ds:datastoreItem>
</file>

<file path=customXml/itemProps14.xml><?xml version="1.0" encoding="utf-8"?>
<ds:datastoreItem xmlns:ds="http://schemas.openxmlformats.org/officeDocument/2006/customXml" ds:itemID="{D1EA43A3-B963-4132-9E56-F39695E3C945}">
  <ds:schemaRefs/>
</ds:datastoreItem>
</file>

<file path=customXml/itemProps15.xml><?xml version="1.0" encoding="utf-8"?>
<ds:datastoreItem xmlns:ds="http://schemas.openxmlformats.org/officeDocument/2006/customXml" ds:itemID="{FAABA148-9E2C-4C3A-B0EA-9EEFBB940AEF}">
  <ds:schemaRefs/>
</ds:datastoreItem>
</file>

<file path=customXml/itemProps16.xml><?xml version="1.0" encoding="utf-8"?>
<ds:datastoreItem xmlns:ds="http://schemas.openxmlformats.org/officeDocument/2006/customXml" ds:itemID="{B7217B74-B82B-4B1D-A37D-0F945E61A332}">
  <ds:schemaRefs/>
</ds:datastoreItem>
</file>

<file path=customXml/itemProps17.xml><?xml version="1.0" encoding="utf-8"?>
<ds:datastoreItem xmlns:ds="http://schemas.openxmlformats.org/officeDocument/2006/customXml" ds:itemID="{9A4A3CAA-B50F-4EC2-8568-F9ACD4813B30}">
  <ds:schemaRefs/>
</ds:datastoreItem>
</file>

<file path=customXml/itemProps18.xml><?xml version="1.0" encoding="utf-8"?>
<ds:datastoreItem xmlns:ds="http://schemas.openxmlformats.org/officeDocument/2006/customXml" ds:itemID="{17EEFAE9-7723-4F9E-B1F4-CBD664284086}">
  <ds:schemaRefs/>
</ds:datastoreItem>
</file>

<file path=customXml/itemProps19.xml><?xml version="1.0" encoding="utf-8"?>
<ds:datastoreItem xmlns:ds="http://schemas.openxmlformats.org/officeDocument/2006/customXml" ds:itemID="{A2FBFB59-4D3D-4EBE-A300-B9924048B03F}">
  <ds:schemaRefs/>
</ds:datastoreItem>
</file>

<file path=customXml/itemProps2.xml><?xml version="1.0" encoding="utf-8"?>
<ds:datastoreItem xmlns:ds="http://schemas.openxmlformats.org/officeDocument/2006/customXml" ds:itemID="{668150A0-479C-451D-BE3C-F1CA2921A740}">
  <ds:schemaRefs/>
</ds:datastoreItem>
</file>

<file path=customXml/itemProps20.xml><?xml version="1.0" encoding="utf-8"?>
<ds:datastoreItem xmlns:ds="http://schemas.openxmlformats.org/officeDocument/2006/customXml" ds:itemID="{E8A06B35-5213-4F74-B225-923F1145EFA9}">
  <ds:schemaRefs/>
</ds:datastoreItem>
</file>

<file path=customXml/itemProps21.xml><?xml version="1.0" encoding="utf-8"?>
<ds:datastoreItem xmlns:ds="http://schemas.openxmlformats.org/officeDocument/2006/customXml" ds:itemID="{FE57CB7E-AD15-4EC9-8D28-FD9494035C6C}">
  <ds:schemaRefs/>
</ds:datastoreItem>
</file>

<file path=customXml/itemProps22.xml><?xml version="1.0" encoding="utf-8"?>
<ds:datastoreItem xmlns:ds="http://schemas.openxmlformats.org/officeDocument/2006/customXml" ds:itemID="{6B14775D-DE4C-4EAF-A5E1-0E4480066C42}">
  <ds:schemaRefs/>
</ds:datastoreItem>
</file>

<file path=customXml/itemProps23.xml><?xml version="1.0" encoding="utf-8"?>
<ds:datastoreItem xmlns:ds="http://schemas.openxmlformats.org/officeDocument/2006/customXml" ds:itemID="{E2FFDFB0-E0FE-49DC-9C29-7945AF6E7B1B}">
  <ds:schemaRefs/>
</ds:datastoreItem>
</file>

<file path=customXml/itemProps24.xml><?xml version="1.0" encoding="utf-8"?>
<ds:datastoreItem xmlns:ds="http://schemas.openxmlformats.org/officeDocument/2006/customXml" ds:itemID="{ECB44FE6-FCB2-4526-8920-B838E2426207}">
  <ds:schemaRefs/>
</ds:datastoreItem>
</file>

<file path=customXml/itemProps25.xml><?xml version="1.0" encoding="utf-8"?>
<ds:datastoreItem xmlns:ds="http://schemas.openxmlformats.org/officeDocument/2006/customXml" ds:itemID="{3DB5916C-C046-442F-BEFE-D1DA967523C0}">
  <ds:schemaRefs/>
</ds:datastoreItem>
</file>

<file path=customXml/itemProps26.xml><?xml version="1.0" encoding="utf-8"?>
<ds:datastoreItem xmlns:ds="http://schemas.openxmlformats.org/officeDocument/2006/customXml" ds:itemID="{6994A6BD-C054-4EEA-92DC-CFA0AADE5197}">
  <ds:schemaRefs/>
</ds:datastoreItem>
</file>

<file path=customXml/itemProps27.xml><?xml version="1.0" encoding="utf-8"?>
<ds:datastoreItem xmlns:ds="http://schemas.openxmlformats.org/officeDocument/2006/customXml" ds:itemID="{525DD9BD-4016-423E-A18F-D17904B38471}">
  <ds:schemaRefs/>
</ds:datastoreItem>
</file>

<file path=customXml/itemProps28.xml><?xml version="1.0" encoding="utf-8"?>
<ds:datastoreItem xmlns:ds="http://schemas.openxmlformats.org/officeDocument/2006/customXml" ds:itemID="{7CA90F72-CFC1-44D4-BEBD-6EDA70D1C95E}">
  <ds:schemaRefs/>
</ds:datastoreItem>
</file>

<file path=customXml/itemProps29.xml><?xml version="1.0" encoding="utf-8"?>
<ds:datastoreItem xmlns:ds="http://schemas.openxmlformats.org/officeDocument/2006/customXml" ds:itemID="{0F65502C-B727-453A-86F1-A01CFCE69182}">
  <ds:schemaRefs/>
</ds:datastoreItem>
</file>

<file path=customXml/itemProps3.xml><?xml version="1.0" encoding="utf-8"?>
<ds:datastoreItem xmlns:ds="http://schemas.openxmlformats.org/officeDocument/2006/customXml" ds:itemID="{A904D2F4-583E-49B3-9E51-EC0F7FBF4CE8}">
  <ds:schemaRefs/>
</ds:datastoreItem>
</file>

<file path=customXml/itemProps30.xml><?xml version="1.0" encoding="utf-8"?>
<ds:datastoreItem xmlns:ds="http://schemas.openxmlformats.org/officeDocument/2006/customXml" ds:itemID="{E04E13FA-65D5-4141-A3CB-1222B58C2E64}">
  <ds:schemaRefs/>
</ds:datastoreItem>
</file>

<file path=customXml/itemProps31.xml><?xml version="1.0" encoding="utf-8"?>
<ds:datastoreItem xmlns:ds="http://schemas.openxmlformats.org/officeDocument/2006/customXml" ds:itemID="{96C62411-4F84-491A-AF8A-1A5CD82EF4AC}">
  <ds:schemaRefs/>
</ds:datastoreItem>
</file>

<file path=customXml/itemProps32.xml><?xml version="1.0" encoding="utf-8"?>
<ds:datastoreItem xmlns:ds="http://schemas.openxmlformats.org/officeDocument/2006/customXml" ds:itemID="{01C34CC5-EC0A-49C4-9733-95588C3CD16C}">
  <ds:schemaRefs/>
</ds:datastoreItem>
</file>

<file path=customXml/itemProps33.xml><?xml version="1.0" encoding="utf-8"?>
<ds:datastoreItem xmlns:ds="http://schemas.openxmlformats.org/officeDocument/2006/customXml" ds:itemID="{FACC8008-CFF5-42F3-BCA5-D2B670ADBD9D}">
  <ds:schemaRefs/>
</ds:datastoreItem>
</file>

<file path=customXml/itemProps34.xml><?xml version="1.0" encoding="utf-8"?>
<ds:datastoreItem xmlns:ds="http://schemas.openxmlformats.org/officeDocument/2006/customXml" ds:itemID="{92BD667B-1287-4DF6-BDC4-61643919C998}">
  <ds:schemaRefs/>
</ds:datastoreItem>
</file>

<file path=customXml/itemProps35.xml><?xml version="1.0" encoding="utf-8"?>
<ds:datastoreItem xmlns:ds="http://schemas.openxmlformats.org/officeDocument/2006/customXml" ds:itemID="{DA48A5CB-99F0-4727-977D-F2E087142AF6}">
  <ds:schemaRefs/>
</ds:datastoreItem>
</file>

<file path=customXml/itemProps36.xml><?xml version="1.0" encoding="utf-8"?>
<ds:datastoreItem xmlns:ds="http://schemas.openxmlformats.org/officeDocument/2006/customXml" ds:itemID="{DB756C92-CDBD-437A-B56B-F5C7C73C0F58}">
  <ds:schemaRefs/>
</ds:datastoreItem>
</file>

<file path=customXml/itemProps37.xml><?xml version="1.0" encoding="utf-8"?>
<ds:datastoreItem xmlns:ds="http://schemas.openxmlformats.org/officeDocument/2006/customXml" ds:itemID="{15F4C12C-85C7-4536-B8BA-60B1ED524D07}">
  <ds:schemaRefs/>
</ds:datastoreItem>
</file>

<file path=customXml/itemProps38.xml><?xml version="1.0" encoding="utf-8"?>
<ds:datastoreItem xmlns:ds="http://schemas.openxmlformats.org/officeDocument/2006/customXml" ds:itemID="{9869C33F-581B-48D3-A8A0-225E8B62A0C8}">
  <ds:schemaRefs/>
</ds:datastoreItem>
</file>

<file path=customXml/itemProps39.xml><?xml version="1.0" encoding="utf-8"?>
<ds:datastoreItem xmlns:ds="http://schemas.openxmlformats.org/officeDocument/2006/customXml" ds:itemID="{AE72A1A5-0024-4460-874F-AE39CC99F16F}">
  <ds:schemaRefs/>
</ds:datastoreItem>
</file>

<file path=customXml/itemProps4.xml><?xml version="1.0" encoding="utf-8"?>
<ds:datastoreItem xmlns:ds="http://schemas.openxmlformats.org/officeDocument/2006/customXml" ds:itemID="{B4680B7F-B82D-4EF0-9446-32B12C2BF429}">
  <ds:schemaRefs>
    <ds:schemaRef ds:uri="http://schemas.microsoft.com/DataMashup"/>
  </ds:schemaRefs>
</ds:datastoreItem>
</file>

<file path=customXml/itemProps40.xml><?xml version="1.0" encoding="utf-8"?>
<ds:datastoreItem xmlns:ds="http://schemas.openxmlformats.org/officeDocument/2006/customXml" ds:itemID="{11CD4534-4C49-48B9-9EE2-2D1FD0F2636C}">
  <ds:schemaRefs/>
</ds:datastoreItem>
</file>

<file path=customXml/itemProps41.xml><?xml version="1.0" encoding="utf-8"?>
<ds:datastoreItem xmlns:ds="http://schemas.openxmlformats.org/officeDocument/2006/customXml" ds:itemID="{42786EA9-7FB8-4C75-9E06-0D06E627856F}">
  <ds:schemaRefs/>
</ds:datastoreItem>
</file>

<file path=customXml/itemProps42.xml><?xml version="1.0" encoding="utf-8"?>
<ds:datastoreItem xmlns:ds="http://schemas.openxmlformats.org/officeDocument/2006/customXml" ds:itemID="{F2EC1477-AE63-46E3-8D1C-B792944EEAA5}">
  <ds:schemaRefs/>
</ds:datastoreItem>
</file>

<file path=customXml/itemProps43.xml><?xml version="1.0" encoding="utf-8"?>
<ds:datastoreItem xmlns:ds="http://schemas.openxmlformats.org/officeDocument/2006/customXml" ds:itemID="{91DD2576-EA08-481E-A39C-BC3C1E7CFC68}">
  <ds:schemaRefs/>
</ds:datastoreItem>
</file>

<file path=customXml/itemProps44.xml><?xml version="1.0" encoding="utf-8"?>
<ds:datastoreItem xmlns:ds="http://schemas.openxmlformats.org/officeDocument/2006/customXml" ds:itemID="{719FE839-5A4B-4B7F-90A4-9BC88EAA4561}">
  <ds:schemaRefs/>
</ds:datastoreItem>
</file>

<file path=customXml/itemProps45.xml><?xml version="1.0" encoding="utf-8"?>
<ds:datastoreItem xmlns:ds="http://schemas.openxmlformats.org/officeDocument/2006/customXml" ds:itemID="{F621B68D-5083-40F1-9FD8-1750D3CD5AD6}">
  <ds:schemaRefs/>
</ds:datastoreItem>
</file>

<file path=customXml/itemProps46.xml><?xml version="1.0" encoding="utf-8"?>
<ds:datastoreItem xmlns:ds="http://schemas.openxmlformats.org/officeDocument/2006/customXml" ds:itemID="{38420B3D-9F7E-41DF-B864-1EAE6EF16679}">
  <ds:schemaRefs/>
</ds:datastoreItem>
</file>

<file path=customXml/itemProps47.xml><?xml version="1.0" encoding="utf-8"?>
<ds:datastoreItem xmlns:ds="http://schemas.openxmlformats.org/officeDocument/2006/customXml" ds:itemID="{F59357B0-6C71-4C75-8027-26CC00148FD0}">
  <ds:schemaRefs/>
</ds:datastoreItem>
</file>

<file path=customXml/itemProps48.xml><?xml version="1.0" encoding="utf-8"?>
<ds:datastoreItem xmlns:ds="http://schemas.openxmlformats.org/officeDocument/2006/customXml" ds:itemID="{05DA2169-ED63-416D-945E-C428E700B6D2}">
  <ds:schemaRefs/>
</ds:datastoreItem>
</file>

<file path=customXml/itemProps49.xml><?xml version="1.0" encoding="utf-8"?>
<ds:datastoreItem xmlns:ds="http://schemas.openxmlformats.org/officeDocument/2006/customXml" ds:itemID="{5D57F7BF-C188-4FA3-81F5-DACBD95C5DE4}">
  <ds:schemaRefs/>
</ds:datastoreItem>
</file>

<file path=customXml/itemProps5.xml><?xml version="1.0" encoding="utf-8"?>
<ds:datastoreItem xmlns:ds="http://schemas.openxmlformats.org/officeDocument/2006/customXml" ds:itemID="{7F92298C-05AC-4288-B9C5-BD30C6DB6EBB}">
  <ds:schemaRefs/>
</ds:datastoreItem>
</file>

<file path=customXml/itemProps50.xml><?xml version="1.0" encoding="utf-8"?>
<ds:datastoreItem xmlns:ds="http://schemas.openxmlformats.org/officeDocument/2006/customXml" ds:itemID="{EE9704CF-9B03-4827-B160-6431DCFB449E}">
  <ds:schemaRefs/>
</ds:datastoreItem>
</file>

<file path=customXml/itemProps6.xml><?xml version="1.0" encoding="utf-8"?>
<ds:datastoreItem xmlns:ds="http://schemas.openxmlformats.org/officeDocument/2006/customXml" ds:itemID="{0ACC6B08-2C42-4B49-9ED1-C17ABA8C2E09}">
  <ds:schemaRefs/>
</ds:datastoreItem>
</file>

<file path=customXml/itemProps7.xml><?xml version="1.0" encoding="utf-8"?>
<ds:datastoreItem xmlns:ds="http://schemas.openxmlformats.org/officeDocument/2006/customXml" ds:itemID="{105037D8-BEBA-434E-B54B-1EE8350BE1AF}">
  <ds:schemaRefs/>
</ds:datastoreItem>
</file>

<file path=customXml/itemProps8.xml><?xml version="1.0" encoding="utf-8"?>
<ds:datastoreItem xmlns:ds="http://schemas.openxmlformats.org/officeDocument/2006/customXml" ds:itemID="{CF9CF115-19FC-4EDF-8DD8-C4F6BF935BB2}">
  <ds:schemaRefs/>
</ds:datastoreItem>
</file>

<file path=customXml/itemProps9.xml><?xml version="1.0" encoding="utf-8"?>
<ds:datastoreItem xmlns:ds="http://schemas.openxmlformats.org/officeDocument/2006/customXml" ds:itemID="{959A81C7-3B21-485D-A484-D141016FD7E9}">
  <ds:schemaRefs/>
</ds:datastoreItem>
</file>

<file path=docProps/app.xml><?xml version="1.0" encoding="utf-8"?>
<Properties xmlns:vt="http://schemas.openxmlformats.org/officeDocument/2006/docPropsVTypes" xmlns="http://schemas.openxmlformats.org/officeDocument/2006/extended-properties">
  <Template/>
  <DocSecurity>0</DocSecurity>
  <ScaleCrop>false</ScaleCrop>
  <HeadingPairs>
    <vt:vector baseType="variant" size="4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baseType="lpstr" size="13">
      <vt:lpstr>使い方</vt:lpstr>
      <vt:lpstr>Sheet1</vt:lpstr>
      <vt:lpstr>地域カルテ</vt:lpstr>
      <vt:lpstr>地域カルテのバックデータ→</vt:lpstr>
      <vt:lpstr>ピボットテーブル</vt:lpstr>
      <vt:lpstr>まち協ブロックマスタ</vt:lpstr>
      <vt:lpstr>人口推計</vt:lpstr>
      <vt:lpstr>人口世帯数・保育・介護・自治会加入世帯数</vt:lpstr>
      <vt:lpstr>学年別学級児童生徒数</vt:lpstr>
      <vt:lpstr>学校別児童生徒数</vt:lpstr>
      <vt:lpstr>自治会名称・世帯数</vt:lpstr>
      <vt:lpstr>地域カルテ!Print_Area</vt:lpstr>
      <vt:lpstr>地域カルテ!Print_Titles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2026-01-06T07:39:04Z</cp:lastPrinted>
  <dcterms:created xsi:type="dcterms:W3CDTF">2007-10-02T01:14:13Z</dcterms:created>
  <dcterms:modified xsi:type="dcterms:W3CDTF">2026-01-21T02:25:20Z</dcterms:modified>
</cp:coreProperties>
</file>