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hidePivotFieldList="1"/>
  <xr:revisionPtr xr6:coauthVersionLast="47" xr6:coauthVersionMax="47" documentId="13_ncr:1_{E581C144-E588-487A-A805-DC18BA02AA4C}" revIDLastSave="0" xr10:uidLastSave="{00000000-0000-0000-0000-000000000000}"/>
  <bookViews>
    <workbookView xr2:uid="{00000000-000D-0000-FFFF-FFFF00000000}" windowHeight="15270" windowWidth="25440" xWindow="28680" yWindow="-1800"/>
  </bookViews>
  <sheets>
    <sheet r:id="rId1" name="直近3か年の各施設の収支状況" sheetId="1"/>
    <sheet r:id="rId2" name="公民館の収支状況" sheetId="2"/>
  </sheets>
  <calcPr calcId="191029"/>
  <pivotCaches>
    <pivotCache cacheId="0" r:id="rId3"/>
    <pivotCache cacheId="1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1" l="1"/>
  <c r="D5" i="1"/>
  <c r="D4" i="1"/>
  <c r="C9" i="1" l="1"/>
  <c r="E9" i="1" s="1"/>
  <c r="E22" i="1"/>
  <c r="E23" i="1"/>
  <c r="E24" i="1"/>
  <c r="E25" i="1"/>
  <c r="E26" i="1"/>
  <c r="E27" i="1"/>
  <c r="E28" i="1"/>
  <c r="E29" i="1"/>
  <c r="E30" i="1"/>
  <c r="E16" i="1"/>
  <c r="E17" i="1"/>
  <c r="E18" i="1"/>
  <c r="E19" i="1"/>
  <c r="E20" i="1"/>
  <c r="E21" i="1"/>
  <c r="E10" i="1"/>
  <c r="E11" i="1"/>
  <c r="E12" i="1"/>
  <c r="E13" i="1"/>
  <c r="E14" i="1"/>
  <c r="E15" i="1"/>
  <c r="E7" i="1"/>
  <c r="C8" i="1"/>
  <c r="E8" i="1" s="1"/>
  <c r="C7" i="1"/>
  <c r="C6" i="1"/>
  <c r="C5" i="1"/>
  <c r="C4" i="1"/>
  <c r="E6" i="1"/>
  <c r="N23" i="2"/>
  <c r="N24" i="2"/>
  <c r="N25" i="2"/>
  <c r="E4" i="1" l="1"/>
  <c r="E5" i="1"/>
</calcChain>
</file>

<file path=xl/sharedStrings.xml><?xml version="1.0" encoding="utf-8"?>
<sst xmlns="http://schemas.openxmlformats.org/spreadsheetml/2006/main" count="307" uniqueCount="51">
  <si>
    <t>直近3か年の各施設の収支状況</t>
    <phoneticPr fontId="2"/>
  </si>
  <si>
    <t>施設</t>
    <rPh sb="0" eb="2">
      <t>シセツ</t>
    </rPh>
    <phoneticPr fontId="2"/>
  </si>
  <si>
    <t>年度</t>
    <rPh sb="0" eb="2">
      <t>ネンド</t>
    </rPh>
    <phoneticPr fontId="2"/>
  </si>
  <si>
    <t>R5</t>
  </si>
  <si>
    <t>R5</t>
    <phoneticPr fontId="2"/>
  </si>
  <si>
    <t>R6</t>
  </si>
  <si>
    <t>R7</t>
  </si>
  <si>
    <t>収入（円）</t>
    <rPh sb="0" eb="2">
      <t>シュウニュウ</t>
    </rPh>
    <rPh sb="3" eb="4">
      <t>エン</t>
    </rPh>
    <phoneticPr fontId="2"/>
  </si>
  <si>
    <t>支出（円）</t>
    <rPh sb="0" eb="2">
      <t>シシュツ</t>
    </rPh>
    <rPh sb="3" eb="4">
      <t>エン</t>
    </rPh>
    <phoneticPr fontId="2"/>
  </si>
  <si>
    <t>収支（円）</t>
    <rPh sb="0" eb="2">
      <t>シュウシ</t>
    </rPh>
    <rPh sb="3" eb="4">
      <t>エン</t>
    </rPh>
    <phoneticPr fontId="2"/>
  </si>
  <si>
    <t>行ラベル</t>
  </si>
  <si>
    <t>総計</t>
  </si>
  <si>
    <t>中央公民館</t>
    <rPh sb="0" eb="5">
      <t>チュウオウコウミンカン</t>
    </rPh>
    <phoneticPr fontId="1"/>
  </si>
  <si>
    <t>東公民館</t>
    <rPh sb="0" eb="4">
      <t>ヒガシコウミンカン</t>
    </rPh>
    <phoneticPr fontId="1"/>
  </si>
  <si>
    <t>西公民館</t>
    <rPh sb="0" eb="4">
      <t>ニシコウミンカン</t>
    </rPh>
    <phoneticPr fontId="1"/>
  </si>
  <si>
    <t>末広中央公園</t>
    <rPh sb="0" eb="6">
      <t>スエヒロチュウオウコウエン</t>
    </rPh>
    <phoneticPr fontId="2"/>
  </si>
  <si>
    <t>備考</t>
    <rPh sb="0" eb="2">
      <t>ビコウ</t>
    </rPh>
    <phoneticPr fontId="2"/>
  </si>
  <si>
    <t>収入は末広中央公園駐車場分を計上。駐車場は末広中央公園、末広体育館、中央公民館で共同利用。
支出は末広中央公園と末広中央公園駐車場を合計して計上。</t>
    <rPh sb="0" eb="2">
      <t>シュウニュウ</t>
    </rPh>
    <rPh sb="3" eb="9">
      <t>スエヒロチュウオウコウエン</t>
    </rPh>
    <rPh sb="9" eb="12">
      <t>チュウシャジョウ</t>
    </rPh>
    <rPh sb="12" eb="13">
      <t>ブン</t>
    </rPh>
    <rPh sb="14" eb="16">
      <t>ケイジョウ</t>
    </rPh>
    <rPh sb="17" eb="20">
      <t>チュウシャジョウ</t>
    </rPh>
    <rPh sb="21" eb="27">
      <t>スエヒロチュウオウコウエン</t>
    </rPh>
    <rPh sb="28" eb="33">
      <t>スエヒロタイイクカン</t>
    </rPh>
    <rPh sb="34" eb="39">
      <t>チュウオウコウミンカン</t>
    </rPh>
    <rPh sb="40" eb="44">
      <t>キョウドウリヨウ</t>
    </rPh>
    <rPh sb="46" eb="48">
      <t>シシュツ</t>
    </rPh>
    <rPh sb="49" eb="55">
      <t>スエヒロチュウオウコウエン</t>
    </rPh>
    <rPh sb="56" eb="62">
      <t>スエヒロチュウオウコウエン</t>
    </rPh>
    <rPh sb="62" eb="65">
      <t>チュウシャジョウ</t>
    </rPh>
    <rPh sb="66" eb="68">
      <t>ゴウケイ</t>
    </rPh>
    <rPh sb="70" eb="72">
      <t>ケイジョウ</t>
    </rPh>
    <phoneticPr fontId="2"/>
  </si>
  <si>
    <t>市庁舎</t>
    <rPh sb="0" eb="3">
      <t>シチョウシャ</t>
    </rPh>
    <phoneticPr fontId="2"/>
  </si>
  <si>
    <t>市庁舎の収入は市庁舎駐車場分を計上。</t>
    <rPh sb="0" eb="3">
      <t>シチョウシャ</t>
    </rPh>
    <rPh sb="4" eb="6">
      <t>シュウニュウ</t>
    </rPh>
    <rPh sb="7" eb="14">
      <t>シチョウシャチュウシャジョウブン</t>
    </rPh>
    <rPh sb="15" eb="17">
      <t>ケイジョウ</t>
    </rPh>
    <phoneticPr fontId="2"/>
  </si>
  <si>
    <t>教育総合センター</t>
    <rPh sb="0" eb="4">
      <t>キョウイクソウゴウ</t>
    </rPh>
    <phoneticPr fontId="2"/>
  </si>
  <si>
    <t>教育総合センター第1分室</t>
    <rPh sb="0" eb="4">
      <t>キョウイクソウゴウ</t>
    </rPh>
    <rPh sb="8" eb="9">
      <t>ダイ</t>
    </rPh>
    <rPh sb="10" eb="12">
      <t>ブンシツ</t>
    </rPh>
    <phoneticPr fontId="2"/>
  </si>
  <si>
    <t>スポーツセンター</t>
    <phoneticPr fontId="2"/>
  </si>
  <si>
    <t>末広体育館</t>
    <rPh sb="0" eb="5">
      <t>スエヒロタイイクカン</t>
    </rPh>
    <phoneticPr fontId="2"/>
  </si>
  <si>
    <t>中央公民館</t>
  </si>
  <si>
    <t>西公民館</t>
  </si>
  <si>
    <t>東公民館</t>
  </si>
  <si>
    <t>公民館の収支状況</t>
    <rPh sb="0" eb="3">
      <t>コウミンカン</t>
    </rPh>
    <rPh sb="4" eb="8">
      <t>シュウシジョウキョウ</t>
    </rPh>
    <phoneticPr fontId="2"/>
  </si>
  <si>
    <t>収入</t>
    <rPh sb="0" eb="2">
      <t>シュウニュウ</t>
    </rPh>
    <phoneticPr fontId="2"/>
  </si>
  <si>
    <t>項目</t>
    <rPh sb="0" eb="2">
      <t>コウモク</t>
    </rPh>
    <phoneticPr fontId="2"/>
  </si>
  <si>
    <t>金額（円）</t>
    <rPh sb="0" eb="2">
      <t>キンガク</t>
    </rPh>
    <rPh sb="3" eb="4">
      <t>エン</t>
    </rPh>
    <phoneticPr fontId="2"/>
  </si>
  <si>
    <t>中央公民館</t>
    <rPh sb="0" eb="5">
      <t>チュウオウコウミンカン</t>
    </rPh>
    <phoneticPr fontId="2"/>
  </si>
  <si>
    <t>西公民館</t>
    <rPh sb="0" eb="4">
      <t>ニシコウミンカン</t>
    </rPh>
    <phoneticPr fontId="2"/>
  </si>
  <si>
    <t>東公民館</t>
    <rPh sb="0" eb="4">
      <t>ヒガシコウミンカン</t>
    </rPh>
    <phoneticPr fontId="2"/>
  </si>
  <si>
    <t>指定管理料</t>
    <rPh sb="0" eb="5">
      <t>シテイカンリリョウ</t>
    </rPh>
    <phoneticPr fontId="2"/>
  </si>
  <si>
    <t>利用料金収入</t>
    <rPh sb="0" eb="6">
      <t>リヨウリョウキンシュウニュウ</t>
    </rPh>
    <phoneticPr fontId="2"/>
  </si>
  <si>
    <t>駐車場収入</t>
    <rPh sb="0" eb="5">
      <t>チュウシャジョウシュウニュウ</t>
    </rPh>
    <phoneticPr fontId="2"/>
  </si>
  <si>
    <t>指定事業収入</t>
    <rPh sb="0" eb="6">
      <t>シテイジギョウシュウニュウ</t>
    </rPh>
    <phoneticPr fontId="2"/>
  </si>
  <si>
    <t>その他</t>
    <rPh sb="2" eb="3">
      <t>タ</t>
    </rPh>
    <phoneticPr fontId="2"/>
  </si>
  <si>
    <t>支援金</t>
    <rPh sb="0" eb="3">
      <t>シエンキン</t>
    </rPh>
    <phoneticPr fontId="2"/>
  </si>
  <si>
    <t>備考</t>
    <rPh sb="0" eb="2">
      <t>ビコウ</t>
    </rPh>
    <phoneticPr fontId="2"/>
  </si>
  <si>
    <t>公民館（全体）</t>
  </si>
  <si>
    <t>公民館（全体）</t>
    <rPh sb="0" eb="3">
      <t>コウミンカン</t>
    </rPh>
    <rPh sb="4" eb="6">
      <t>ゼンタイ</t>
    </rPh>
    <phoneticPr fontId="2"/>
  </si>
  <si>
    <t>合計 / 金額（円）</t>
  </si>
  <si>
    <t>列ラベル</t>
  </si>
  <si>
    <t>支出</t>
    <rPh sb="0" eb="2">
      <t>シシュツ</t>
    </rPh>
    <phoneticPr fontId="2"/>
  </si>
  <si>
    <t>人件費</t>
  </si>
  <si>
    <t>事業費</t>
  </si>
  <si>
    <t>施設管理費</t>
  </si>
  <si>
    <t>収支</t>
    <rPh sb="0" eb="2">
      <t>シュウシ</t>
    </rPh>
    <phoneticPr fontId="2"/>
  </si>
  <si>
    <r>
      <t xml:space="preserve">利用料金収入等は指定管理者の収入となるため、市としての収入はゼロとしています。
指定管理施設の収支状況については以下を参考にしてください。
【スポーツセンター・末広体育館】
宝塚市スポーツセンターのHPにスポーツ振興公社の事業報告書や収支決算書等が掲載されているため、詳細についてはそちらを参考にしてください。
宝塚市スポーツセンターHP：https://tspf.hyogo.jp/
【公民館】
公民館については、「公民館の収支状況」シートをご参照ください。
</t>
    </r>
    <r>
      <rPr>
        <sz val="11"/>
        <rFont val="Yu Gothic"/>
        <family val="3"/>
        <charset val="128"/>
        <scheme val="minor"/>
      </rPr>
      <t xml:space="preserve">（指定管理者の自主事業は含めていません）
</t>
    </r>
    <rPh sb="0" eb="7">
      <t>リヨウリョウキンシュウニュウトウ</t>
    </rPh>
    <rPh sb="8" eb="13">
      <t>シテイカンリシャ</t>
    </rPh>
    <rPh sb="14" eb="16">
      <t>シュウニュウ</t>
    </rPh>
    <rPh sb="22" eb="23">
      <t>シ</t>
    </rPh>
    <rPh sb="27" eb="29">
      <t>シュウニュウ</t>
    </rPh>
    <rPh sb="117" eb="122">
      <t>シュウシケッサンショ</t>
    </rPh>
    <rPh sb="194" eb="197">
      <t>コウミンカン</t>
    </rPh>
    <rPh sb="199" eb="202">
      <t>コウミンカン</t>
    </rPh>
    <rPh sb="209" eb="212">
      <t>コウミンカン</t>
    </rPh>
    <rPh sb="213" eb="217">
      <t>シュウシジョウキョウ</t>
    </rPh>
    <rPh sb="223" eb="225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</si>
</sst>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name val="Yu Gothic"/>
      <family val="2"/>
      <scheme val="minor"/>
    </font>
    <font>
      <sz val="1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3" fillId="0" borderId="0" xfId="0" applyFont="1"/>
    <xf numFmtId="38" fontId="0" fillId="0" borderId="0" xfId="1" applyFont="1" applyAlignment="1"/>
    <xf numFmtId="38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1" xfId="0" applyBorder="1"/>
    <xf numFmtId="38" fontId="0" fillId="0" borderId="1" xfId="1" applyFont="1" applyBorder="1" applyAlignment="1"/>
    <xf numFmtId="38" fontId="0" fillId="0" borderId="1" xfId="0" applyNumberFormat="1" applyBorder="1"/>
    <xf numFmtId="0" fontId="0" fillId="2" borderId="1" xfId="0" applyFill="1" applyBorder="1"/>
    <xf numFmtId="38" fontId="0" fillId="2" borderId="1" xfId="1" applyFont="1" applyFill="1" applyBorder="1" applyAlignme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38" fontId="0" fillId="0" borderId="0" xfId="1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vertical="center"/>
    </xf>
    <xf numFmtId="38" fontId="4" fillId="0" borderId="1" xfId="1" applyFont="1" applyBorder="1" applyAlignment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16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Yu Gothic"/>
        <family val="2"/>
        <scheme val="minor"/>
      </font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6" formatCode="#,##0;[Red]\-#,##0"/>
    </dxf>
    <dxf>
      <numFmt numFmtId="6" formatCode="#,##0;[Red]\-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125188</xdr:colOff>
      <xdr:row>26</xdr:row>
      <xdr:rowOff>119744</xdr:rowOff>
    </xdr:from>
    <xdr:to>
      <xdr:col>5</xdr:col>
      <xdr:colOff>5919108</xdr:colOff>
      <xdr:row>33</xdr:row>
      <xdr:rowOff>132010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5E88035-6117-8913-4CB7-5C735CFFE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3117" y="6487887"/>
          <a:ext cx="5793920" cy="1726766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宝塚市　金田" refreshedDate="46308.433833449075" createdVersion="8" refreshedVersion="8" minRefreshableVersion="3" recordCount="36" xr:uid="{16935A9F-D250-4EB7-9734-C677408E29FE}">
  <cacheSource type="worksheet">
    <worksheetSource name="テーブル3"/>
  </cacheSource>
  <cacheFields count="5">
    <cacheField name="年度" numFmtId="0">
      <sharedItems count="3">
        <s v="R5"/>
        <s v="R6"/>
        <s v="R7"/>
      </sharedItems>
    </cacheField>
    <cacheField name="施設" numFmtId="0">
      <sharedItems count="4">
        <s v="公民館（全体）"/>
        <s v="中央公民館"/>
        <s v="西公民館"/>
        <s v="東公民館"/>
      </sharedItems>
    </cacheField>
    <cacheField name="項目" numFmtId="0">
      <sharedItems/>
    </cacheField>
    <cacheField name="金額（円）" numFmtId="38">
      <sharedItems containsSemiMixedTypes="0" containsString="0" containsNumber="1" containsInteger="1" minValue="0" maxValue="211340000"/>
    </cacheField>
    <cacheField name="備考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宝塚市　金田" refreshedDate="46308.433868171298" createdVersion="8" refreshedVersion="8" minRefreshableVersion="3" recordCount="30" xr:uid="{724DA4D2-9AD7-4876-A8C6-38C84FDBFA14}">
  <cacheSource type="worksheet">
    <worksheetSource name="テーブル6"/>
  </cacheSource>
  <cacheFields count="5">
    <cacheField name="年度" numFmtId="0">
      <sharedItems count="3">
        <s v="R5"/>
        <s v="R6"/>
        <s v="R7"/>
      </sharedItems>
    </cacheField>
    <cacheField name="施設" numFmtId="0">
      <sharedItems count="4">
        <s v="中央公民館"/>
        <s v="西公民館"/>
        <s v="東公民館"/>
        <s v="公民館（全体）"/>
      </sharedItems>
    </cacheField>
    <cacheField name="項目" numFmtId="0">
      <sharedItems/>
    </cacheField>
    <cacheField name="金額（円）" numFmtId="38">
      <sharedItems containsSemiMixedTypes="0" containsString="0" containsNumber="1" containsInteger="1" minValue="41778" maxValue="60079179"/>
    </cacheField>
    <cacheField name="備考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  <x v="0"/>
    <s v="指定管理料"/>
    <n v="179706000"/>
    <m/>
  </r>
  <r>
    <x v="0"/>
    <x v="0"/>
    <s v="支援金"/>
    <n v="3266000"/>
    <m/>
  </r>
  <r>
    <x v="0"/>
    <x v="0"/>
    <s v="指定事業収入"/>
    <n v="5575800"/>
    <m/>
  </r>
  <r>
    <x v="1"/>
    <x v="0"/>
    <s v="指定管理料"/>
    <n v="209416000"/>
    <m/>
  </r>
  <r>
    <x v="1"/>
    <x v="0"/>
    <s v="支援金"/>
    <n v="0"/>
    <m/>
  </r>
  <r>
    <x v="1"/>
    <x v="0"/>
    <s v="指定事業収入"/>
    <n v="5368502"/>
    <m/>
  </r>
  <r>
    <x v="2"/>
    <x v="0"/>
    <s v="指定管理料"/>
    <n v="211340000"/>
    <m/>
  </r>
  <r>
    <x v="2"/>
    <x v="0"/>
    <s v="支援金"/>
    <n v="0"/>
    <m/>
  </r>
  <r>
    <x v="2"/>
    <x v="0"/>
    <s v="指定事業収入"/>
    <n v="5331604"/>
    <m/>
  </r>
  <r>
    <x v="0"/>
    <x v="1"/>
    <s v="利用料金収入"/>
    <n v="6408250"/>
    <m/>
  </r>
  <r>
    <x v="0"/>
    <x v="1"/>
    <s v="駐車場収入"/>
    <n v="0"/>
    <m/>
  </r>
  <r>
    <x v="0"/>
    <x v="1"/>
    <s v="その他"/>
    <n v="258489"/>
    <m/>
  </r>
  <r>
    <x v="1"/>
    <x v="1"/>
    <s v="利用料金収入"/>
    <n v="6872153"/>
    <m/>
  </r>
  <r>
    <x v="1"/>
    <x v="1"/>
    <s v="駐車場収入"/>
    <n v="0"/>
    <m/>
  </r>
  <r>
    <x v="1"/>
    <x v="1"/>
    <s v="その他"/>
    <n v="156724"/>
    <m/>
  </r>
  <r>
    <x v="2"/>
    <x v="1"/>
    <s v="利用料金収入"/>
    <n v="7150255"/>
    <m/>
  </r>
  <r>
    <x v="2"/>
    <x v="1"/>
    <s v="駐車場収入"/>
    <n v="0"/>
    <m/>
  </r>
  <r>
    <x v="2"/>
    <x v="1"/>
    <s v="その他"/>
    <n v="211450"/>
    <m/>
  </r>
  <r>
    <x v="0"/>
    <x v="2"/>
    <s v="利用料金収入"/>
    <n v="9711550"/>
    <m/>
  </r>
  <r>
    <x v="0"/>
    <x v="2"/>
    <s v="駐車場収入"/>
    <n v="7521138"/>
    <m/>
  </r>
  <r>
    <x v="0"/>
    <x v="2"/>
    <s v="その他"/>
    <n v="1377620"/>
    <m/>
  </r>
  <r>
    <x v="1"/>
    <x v="2"/>
    <s v="利用料金収入"/>
    <n v="9900306"/>
    <m/>
  </r>
  <r>
    <x v="1"/>
    <x v="2"/>
    <s v="駐車場収入"/>
    <n v="7770393"/>
    <m/>
  </r>
  <r>
    <x v="1"/>
    <x v="2"/>
    <s v="その他"/>
    <n v="1356093"/>
    <m/>
  </r>
  <r>
    <x v="2"/>
    <x v="2"/>
    <s v="利用料金収入"/>
    <n v="10506405"/>
    <m/>
  </r>
  <r>
    <x v="2"/>
    <x v="2"/>
    <s v="駐車場収入"/>
    <n v="9167971"/>
    <m/>
  </r>
  <r>
    <x v="2"/>
    <x v="2"/>
    <s v="その他"/>
    <n v="1364215"/>
    <m/>
  </r>
  <r>
    <x v="0"/>
    <x v="3"/>
    <s v="利用料金収入"/>
    <n v="8344775"/>
    <m/>
  </r>
  <r>
    <x v="0"/>
    <x v="3"/>
    <s v="駐車場収入"/>
    <n v="8607214"/>
    <m/>
  </r>
  <r>
    <x v="0"/>
    <x v="3"/>
    <s v="その他"/>
    <n v="133960"/>
    <m/>
  </r>
  <r>
    <x v="1"/>
    <x v="3"/>
    <s v="利用料金収入"/>
    <n v="7826955"/>
    <m/>
  </r>
  <r>
    <x v="1"/>
    <x v="3"/>
    <s v="駐車場収入"/>
    <n v="9181454"/>
    <m/>
  </r>
  <r>
    <x v="1"/>
    <x v="3"/>
    <s v="その他"/>
    <n v="152026"/>
    <m/>
  </r>
  <r>
    <x v="2"/>
    <x v="3"/>
    <s v="利用料金収入"/>
    <n v="3571479"/>
    <m/>
  </r>
  <r>
    <x v="2"/>
    <x v="3"/>
    <s v="駐車場収入"/>
    <n v="4422713"/>
    <m/>
  </r>
  <r>
    <x v="2"/>
    <x v="3"/>
    <s v="その他"/>
    <n v="70903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s v="施設管理費"/>
    <n v="31763555"/>
    <m/>
  </r>
  <r>
    <x v="0"/>
    <x v="1"/>
    <s v="施設管理費"/>
    <n v="52225813"/>
    <m/>
  </r>
  <r>
    <x v="0"/>
    <x v="2"/>
    <s v="施設管理費"/>
    <n v="43539793"/>
    <m/>
  </r>
  <r>
    <x v="0"/>
    <x v="0"/>
    <s v="事業費"/>
    <n v="4135369"/>
    <m/>
  </r>
  <r>
    <x v="0"/>
    <x v="1"/>
    <s v="事業費"/>
    <n v="46013"/>
    <m/>
  </r>
  <r>
    <x v="0"/>
    <x v="2"/>
    <s v="事業費"/>
    <n v="43433"/>
    <m/>
  </r>
  <r>
    <x v="0"/>
    <x v="0"/>
    <s v="人件費"/>
    <n v="38999769"/>
    <m/>
  </r>
  <r>
    <x v="0"/>
    <x v="1"/>
    <s v="人件費"/>
    <n v="22239676"/>
    <m/>
  </r>
  <r>
    <x v="0"/>
    <x v="2"/>
    <s v="人件費"/>
    <n v="18449198"/>
    <m/>
  </r>
  <r>
    <x v="0"/>
    <x v="3"/>
    <s v="人件費"/>
    <n v="19468177"/>
    <m/>
  </r>
  <r>
    <x v="1"/>
    <x v="0"/>
    <s v="施設管理費"/>
    <n v="33926810"/>
    <m/>
  </r>
  <r>
    <x v="1"/>
    <x v="1"/>
    <s v="施設管理費"/>
    <n v="60079179"/>
    <m/>
  </r>
  <r>
    <x v="1"/>
    <x v="2"/>
    <s v="施設管理費"/>
    <n v="48447065"/>
    <m/>
  </r>
  <r>
    <x v="1"/>
    <x v="0"/>
    <s v="事業費"/>
    <n v="4690287"/>
    <m/>
  </r>
  <r>
    <x v="1"/>
    <x v="1"/>
    <s v="事業費"/>
    <n v="58989"/>
    <m/>
  </r>
  <r>
    <x v="1"/>
    <x v="2"/>
    <s v="事業費"/>
    <n v="41778"/>
    <m/>
  </r>
  <r>
    <x v="1"/>
    <x v="0"/>
    <s v="人件費"/>
    <n v="34679714"/>
    <m/>
  </r>
  <r>
    <x v="1"/>
    <x v="1"/>
    <s v="人件費"/>
    <n v="23539306"/>
    <m/>
  </r>
  <r>
    <x v="1"/>
    <x v="2"/>
    <s v="人件費"/>
    <n v="19697182"/>
    <m/>
  </r>
  <r>
    <x v="1"/>
    <x v="3"/>
    <s v="人件費"/>
    <n v="32840296"/>
    <m/>
  </r>
  <r>
    <x v="2"/>
    <x v="0"/>
    <s v="施設管理費"/>
    <n v="35694694"/>
    <m/>
  </r>
  <r>
    <x v="2"/>
    <x v="1"/>
    <s v="施設管理費"/>
    <n v="56749493"/>
    <m/>
  </r>
  <r>
    <x v="2"/>
    <x v="2"/>
    <s v="施設管理費"/>
    <n v="35466900"/>
    <m/>
  </r>
  <r>
    <x v="2"/>
    <x v="0"/>
    <s v="事業費"/>
    <n v="3907822"/>
    <m/>
  </r>
  <r>
    <x v="2"/>
    <x v="1"/>
    <s v="事業費"/>
    <n v="46785"/>
    <m/>
  </r>
  <r>
    <x v="2"/>
    <x v="2"/>
    <s v="事業費"/>
    <n v="47911"/>
    <m/>
  </r>
  <r>
    <x v="2"/>
    <x v="0"/>
    <s v="人件費"/>
    <n v="42254015"/>
    <m/>
  </r>
  <r>
    <x v="2"/>
    <x v="1"/>
    <s v="人件費"/>
    <n v="25403830"/>
    <m/>
  </r>
  <r>
    <x v="2"/>
    <x v="2"/>
    <s v="人件費"/>
    <n v="20680720"/>
    <m/>
  </r>
  <r>
    <x v="2"/>
    <x v="3"/>
    <s v="人件費"/>
    <n v="32884825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BA21D0-7C53-44FD-8A75-8B1E264708D6}" name="ピボットテーブル5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M4:R9" firstHeaderRow="1" firstDataRow="2" firstDataCol="1"/>
  <pivotFields count="5">
    <pivotField axis="axisRow" showAll="0">
      <items count="4">
        <item x="0"/>
        <item x="1"/>
        <item x="2"/>
        <item t="default"/>
      </items>
    </pivotField>
    <pivotField axis="axisCol" showAll="0">
      <items count="5">
        <item x="0"/>
        <item x="2"/>
        <item x="1"/>
        <item x="3"/>
        <item t="default"/>
      </items>
    </pivotField>
    <pivotField showAll="0"/>
    <pivotField dataField="1" numFmtId="38" showAll="0"/>
    <pivotField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1">
    <dataField name="合計 / 金額（円）" fld="3" baseField="0" baseItem="0" numFmtId="38"/>
  </dataFields>
  <formats count="1">
    <format dxfId="14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076671-2622-4C98-840A-1C1A76C397BF}" name="ピボットテーブル6" cacheId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M13:R18" firstHeaderRow="1" firstDataRow="2" firstDataCol="1"/>
  <pivotFields count="5">
    <pivotField axis="axisRow" showAll="0">
      <items count="4">
        <item x="0"/>
        <item x="1"/>
        <item x="2"/>
        <item t="default"/>
      </items>
    </pivotField>
    <pivotField axis="axisCol" showAll="0">
      <items count="5">
        <item x="3"/>
        <item x="1"/>
        <item x="0"/>
        <item x="2"/>
        <item t="default"/>
      </items>
    </pivotField>
    <pivotField showAll="0"/>
    <pivotField dataField="1" showAll="0"/>
    <pivotField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1">
    <dataField name="合計 / 金額（円）" fld="3" baseField="0" baseItem="0" numFmtId="38"/>
  </dataFields>
  <formats count="1">
    <format dxfId="15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0BCD6AE-FB1B-46C0-9A09-046C77AEE7BB}" name="テーブル3" displayName="テーブル3" ref="A4:E40" totalsRowShown="0" headerRowDxfId="13" dataDxfId="12">
  <autoFilter ref="A4:E40" xr:uid="{80BCD6AE-FB1B-46C0-9A09-046C77AEE7BB}"/>
  <tableColumns count="5">
    <tableColumn id="1" xr3:uid="{3ABD1544-4FC2-4FB4-8F66-0A0C43413E3D}" name="年度" dataDxfId="11"/>
    <tableColumn id="2" xr3:uid="{684EA795-8044-4088-939F-34E2386EE9DA}" name="施設" dataDxfId="10"/>
    <tableColumn id="3" xr3:uid="{6C186556-8133-49D9-A346-5F8D37C363D8}" name="項目" dataDxfId="9"/>
    <tableColumn id="4" xr3:uid="{9348FEE9-596C-4675-A5A9-EF49514E3716}" name="金額（円）" dataDxfId="8" dataCellStyle="桁区切り"/>
    <tableColumn id="5" xr3:uid="{5A0D7D0D-9EC7-4091-A128-FEE4115EFB6B}" name="備考" dataDxfId="7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3DD82B8-6F94-47F1-BAEF-BD2EA0C86070}" name="テーブル6" displayName="テーブル6" ref="G4:K34" totalsRowShown="0" headerRowDxfId="6" dataDxfId="5">
  <autoFilter ref="G4:K34" xr:uid="{23DD82B8-6F94-47F1-BAEF-BD2EA0C86070}"/>
  <tableColumns count="5">
    <tableColumn id="1" xr3:uid="{A3F5AA59-4781-4348-80B7-B83EA7D20190}" name="年度" dataDxfId="4"/>
    <tableColumn id="2" xr3:uid="{D4026733-AD6B-423C-AD5D-F1E5A0A4832A}" name="施設" dataDxfId="3"/>
    <tableColumn id="3" xr3:uid="{5B7CA4A8-95F9-46AA-B3A5-BFF2F0B09FB6}" name="項目" dataDxfId="2"/>
    <tableColumn id="4" xr3:uid="{A05D9B68-8D00-4D53-A768-A0354A3A36B1}" name="金額（円）" dataDxfId="1" dataCellStyle="桁区切り"/>
    <tableColumn id="5" xr3:uid="{FC927DDC-2D25-4B4D-95C0-4FB6FE266B59}" name="備考" dataDxfId="0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zoomScaleNormal="100" workbookViewId="0">
      <selection activeCell="C10" sqref="C10"/>
    </sheetView>
  </sheetViews>
  <sheetFormatPr defaultRowHeight="18.75"/>
  <cols>
    <col min="1" max="1" width="8.5" customWidth="1"/>
    <col min="2" max="2" width="24.5" bestFit="1" customWidth="1"/>
    <col min="3" max="3" width="11.875" style="2" customWidth="1"/>
    <col min="4" max="4" width="11.625" style="2" bestFit="1" customWidth="1"/>
    <col min="5" max="5" width="13.875" bestFit="1" customWidth="1"/>
    <col min="6" max="6" width="92.125" bestFit="1" customWidth="1"/>
  </cols>
  <sheetData>
    <row r="1" spans="1:6">
      <c r="A1" s="1" t="s">
        <v>0</v>
      </c>
    </row>
    <row r="3" spans="1:6">
      <c r="A3" s="9" t="s">
        <v>2</v>
      </c>
      <c r="B3" s="9" t="s">
        <v>1</v>
      </c>
      <c r="C3" s="10" t="s">
        <v>7</v>
      </c>
      <c r="D3" s="10" t="s">
        <v>8</v>
      </c>
      <c r="E3" s="9" t="s">
        <v>9</v>
      </c>
      <c r="F3" s="9" t="s">
        <v>16</v>
      </c>
    </row>
    <row r="4" spans="1:6">
      <c r="A4" s="6" t="s">
        <v>4</v>
      </c>
      <c r="B4" s="6" t="s">
        <v>15</v>
      </c>
      <c r="C4" s="7">
        <f>ROUNDUP(18230920,-5)</f>
        <v>18300000</v>
      </c>
      <c r="D4" s="18">
        <f>34300000+3900000</f>
        <v>38200000</v>
      </c>
      <c r="E4" s="8">
        <f>C4-D4</f>
        <v>-19900000</v>
      </c>
      <c r="F4" s="19" t="s">
        <v>17</v>
      </c>
    </row>
    <row r="5" spans="1:6">
      <c r="A5" s="6" t="s">
        <v>5</v>
      </c>
      <c r="B5" s="6" t="s">
        <v>15</v>
      </c>
      <c r="C5" s="7">
        <f>ROUNDUP(18179380,-5)</f>
        <v>18200000</v>
      </c>
      <c r="D5" s="18">
        <f>34900000+11700000</f>
        <v>46600000</v>
      </c>
      <c r="E5" s="8">
        <f t="shared" ref="E5:E30" si="0">C5-D5</f>
        <v>-28400000</v>
      </c>
      <c r="F5" s="20"/>
    </row>
    <row r="6" spans="1:6">
      <c r="A6" s="6" t="s">
        <v>6</v>
      </c>
      <c r="B6" s="6" t="s">
        <v>15</v>
      </c>
      <c r="C6" s="7">
        <f>ROUNDUP(18752600,-5)</f>
        <v>18800000</v>
      </c>
      <c r="D6" s="18">
        <f>36400000+4900000</f>
        <v>41300000</v>
      </c>
      <c r="E6" s="8">
        <f t="shared" si="0"/>
        <v>-22500000</v>
      </c>
      <c r="F6" s="20"/>
    </row>
    <row r="7" spans="1:6">
      <c r="A7" s="6" t="s">
        <v>4</v>
      </c>
      <c r="B7" s="6" t="s">
        <v>18</v>
      </c>
      <c r="C7" s="7">
        <f>ROUNDUP(12835100,-5)</f>
        <v>12900000</v>
      </c>
      <c r="D7" s="18">
        <v>276600000</v>
      </c>
      <c r="E7" s="8">
        <f t="shared" si="0"/>
        <v>-263700000</v>
      </c>
      <c r="F7" s="20" t="s">
        <v>19</v>
      </c>
    </row>
    <row r="8" spans="1:6">
      <c r="A8" s="6" t="s">
        <v>5</v>
      </c>
      <c r="B8" s="6" t="s">
        <v>18</v>
      </c>
      <c r="C8" s="7">
        <f>ROUNDUP(15116000,-5)</f>
        <v>15200000</v>
      </c>
      <c r="D8" s="18">
        <v>316200000</v>
      </c>
      <c r="E8" s="8">
        <f t="shared" si="0"/>
        <v>-301000000</v>
      </c>
      <c r="F8" s="20"/>
    </row>
    <row r="9" spans="1:6">
      <c r="A9" s="6" t="s">
        <v>6</v>
      </c>
      <c r="B9" s="6" t="s">
        <v>18</v>
      </c>
      <c r="C9" s="7">
        <f>ROUNDUP(14933000,-5)</f>
        <v>15000000</v>
      </c>
      <c r="D9" s="18">
        <v>316200000</v>
      </c>
      <c r="E9" s="8">
        <f t="shared" si="0"/>
        <v>-301200000</v>
      </c>
      <c r="F9" s="20"/>
    </row>
    <row r="10" spans="1:6">
      <c r="A10" s="6" t="s">
        <v>4</v>
      </c>
      <c r="B10" s="6" t="s">
        <v>20</v>
      </c>
      <c r="C10" s="7">
        <v>0</v>
      </c>
      <c r="D10" s="18">
        <v>40100000</v>
      </c>
      <c r="E10" s="8">
        <f t="shared" si="0"/>
        <v>-40100000</v>
      </c>
      <c r="F10" s="21"/>
    </row>
    <row r="11" spans="1:6">
      <c r="A11" s="6" t="s">
        <v>5</v>
      </c>
      <c r="B11" s="6" t="s">
        <v>20</v>
      </c>
      <c r="C11" s="7">
        <v>0</v>
      </c>
      <c r="D11" s="18">
        <v>40100000</v>
      </c>
      <c r="E11" s="8">
        <f t="shared" si="0"/>
        <v>-40100000</v>
      </c>
      <c r="F11" s="22"/>
    </row>
    <row r="12" spans="1:6">
      <c r="A12" s="6" t="s">
        <v>6</v>
      </c>
      <c r="B12" s="6" t="s">
        <v>20</v>
      </c>
      <c r="C12" s="7">
        <v>0</v>
      </c>
      <c r="D12" s="18">
        <v>39000000</v>
      </c>
      <c r="E12" s="8">
        <f t="shared" si="0"/>
        <v>-39000000</v>
      </c>
      <c r="F12" s="22"/>
    </row>
    <row r="13" spans="1:6">
      <c r="A13" s="6" t="s">
        <v>4</v>
      </c>
      <c r="B13" s="6" t="s">
        <v>21</v>
      </c>
      <c r="C13" s="7">
        <v>0</v>
      </c>
      <c r="D13" s="18">
        <v>1300000</v>
      </c>
      <c r="E13" s="8">
        <f t="shared" si="0"/>
        <v>-1300000</v>
      </c>
      <c r="F13" s="22"/>
    </row>
    <row r="14" spans="1:6">
      <c r="A14" s="6" t="s">
        <v>5</v>
      </c>
      <c r="B14" s="6" t="s">
        <v>21</v>
      </c>
      <c r="C14" s="7">
        <v>0</v>
      </c>
      <c r="D14" s="18">
        <v>1900000</v>
      </c>
      <c r="E14" s="8">
        <f t="shared" si="0"/>
        <v>-1900000</v>
      </c>
      <c r="F14" s="22"/>
    </row>
    <row r="15" spans="1:6">
      <c r="A15" s="6" t="s">
        <v>6</v>
      </c>
      <c r="B15" s="6" t="s">
        <v>21</v>
      </c>
      <c r="C15" s="7">
        <v>0</v>
      </c>
      <c r="D15" s="18">
        <v>2200000</v>
      </c>
      <c r="E15" s="8">
        <f t="shared" si="0"/>
        <v>-2200000</v>
      </c>
      <c r="F15" s="23"/>
    </row>
    <row r="16" spans="1:6">
      <c r="A16" s="6" t="s">
        <v>4</v>
      </c>
      <c r="B16" s="6" t="s">
        <v>22</v>
      </c>
      <c r="C16" s="7">
        <v>0</v>
      </c>
      <c r="D16" s="18">
        <v>90700000</v>
      </c>
      <c r="E16" s="8">
        <f t="shared" si="0"/>
        <v>-90700000</v>
      </c>
      <c r="F16" s="19" t="s">
        <v>50</v>
      </c>
    </row>
    <row r="17" spans="1:6">
      <c r="A17" s="6" t="s">
        <v>5</v>
      </c>
      <c r="B17" s="6" t="s">
        <v>22</v>
      </c>
      <c r="C17" s="7">
        <v>0</v>
      </c>
      <c r="D17" s="18">
        <v>130900000</v>
      </c>
      <c r="E17" s="8">
        <f t="shared" si="0"/>
        <v>-130900000</v>
      </c>
      <c r="F17" s="20"/>
    </row>
    <row r="18" spans="1:6">
      <c r="A18" s="6" t="s">
        <v>6</v>
      </c>
      <c r="B18" s="6" t="s">
        <v>22</v>
      </c>
      <c r="C18" s="7">
        <v>0</v>
      </c>
      <c r="D18" s="18">
        <v>127400000</v>
      </c>
      <c r="E18" s="8">
        <f t="shared" si="0"/>
        <v>-127400000</v>
      </c>
      <c r="F18" s="20"/>
    </row>
    <row r="19" spans="1:6">
      <c r="A19" s="6" t="s">
        <v>4</v>
      </c>
      <c r="B19" s="6" t="s">
        <v>23</v>
      </c>
      <c r="C19" s="7">
        <v>0</v>
      </c>
      <c r="D19" s="18">
        <v>7600000</v>
      </c>
      <c r="E19" s="8">
        <f t="shared" si="0"/>
        <v>-7600000</v>
      </c>
      <c r="F19" s="20"/>
    </row>
    <row r="20" spans="1:6">
      <c r="A20" s="6" t="s">
        <v>5</v>
      </c>
      <c r="B20" s="6" t="s">
        <v>23</v>
      </c>
      <c r="C20" s="7">
        <v>0</v>
      </c>
      <c r="D20" s="18">
        <v>10300000</v>
      </c>
      <c r="E20" s="8">
        <f t="shared" si="0"/>
        <v>-10300000</v>
      </c>
      <c r="F20" s="20"/>
    </row>
    <row r="21" spans="1:6">
      <c r="A21" s="6" t="s">
        <v>6</v>
      </c>
      <c r="B21" s="6" t="s">
        <v>23</v>
      </c>
      <c r="C21" s="7">
        <v>0</v>
      </c>
      <c r="D21" s="18">
        <v>17000000</v>
      </c>
      <c r="E21" s="8">
        <f t="shared" si="0"/>
        <v>-17000000</v>
      </c>
      <c r="F21" s="20"/>
    </row>
    <row r="22" spans="1:6">
      <c r="A22" s="6" t="s">
        <v>4</v>
      </c>
      <c r="B22" s="6" t="s">
        <v>12</v>
      </c>
      <c r="C22" s="7">
        <v>0</v>
      </c>
      <c r="D22" s="18">
        <v>47000000</v>
      </c>
      <c r="E22" s="8">
        <f t="shared" si="0"/>
        <v>-47000000</v>
      </c>
      <c r="F22" s="20"/>
    </row>
    <row r="23" spans="1:6">
      <c r="A23" s="6" t="s">
        <v>5</v>
      </c>
      <c r="B23" s="6" t="s">
        <v>12</v>
      </c>
      <c r="C23" s="7">
        <v>0</v>
      </c>
      <c r="D23" s="18">
        <v>54000000</v>
      </c>
      <c r="E23" s="8">
        <f t="shared" si="0"/>
        <v>-54000000</v>
      </c>
      <c r="F23" s="20"/>
    </row>
    <row r="24" spans="1:6">
      <c r="A24" s="6" t="s">
        <v>6</v>
      </c>
      <c r="B24" s="6" t="s">
        <v>12</v>
      </c>
      <c r="C24" s="7">
        <v>0</v>
      </c>
      <c r="D24" s="18">
        <v>54300000</v>
      </c>
      <c r="E24" s="8">
        <f t="shared" si="0"/>
        <v>-54300000</v>
      </c>
      <c r="F24" s="20"/>
    </row>
    <row r="25" spans="1:6">
      <c r="A25" s="6" t="s">
        <v>4</v>
      </c>
      <c r="B25" s="6" t="s">
        <v>13</v>
      </c>
      <c r="C25" s="7">
        <v>0</v>
      </c>
      <c r="D25" s="18">
        <v>74100000</v>
      </c>
      <c r="E25" s="8">
        <f t="shared" si="0"/>
        <v>-74100000</v>
      </c>
      <c r="F25" s="20"/>
    </row>
    <row r="26" spans="1:6">
      <c r="A26" s="6" t="s">
        <v>5</v>
      </c>
      <c r="B26" s="6" t="s">
        <v>13</v>
      </c>
      <c r="C26" s="7">
        <v>0</v>
      </c>
      <c r="D26" s="18">
        <v>80600000</v>
      </c>
      <c r="E26" s="8">
        <f t="shared" si="0"/>
        <v>-80600000</v>
      </c>
      <c r="F26" s="20"/>
    </row>
    <row r="27" spans="1:6">
      <c r="A27" s="6" t="s">
        <v>6</v>
      </c>
      <c r="B27" s="6" t="s">
        <v>13</v>
      </c>
      <c r="C27" s="7">
        <v>0</v>
      </c>
      <c r="D27" s="18">
        <v>81300000</v>
      </c>
      <c r="E27" s="8">
        <f t="shared" si="0"/>
        <v>-81300000</v>
      </c>
      <c r="F27" s="20"/>
    </row>
    <row r="28" spans="1:6">
      <c r="A28" s="6" t="s">
        <v>4</v>
      </c>
      <c r="B28" s="6" t="s">
        <v>14</v>
      </c>
      <c r="C28" s="7">
        <v>0</v>
      </c>
      <c r="D28" s="18">
        <v>69100000</v>
      </c>
      <c r="E28" s="8">
        <f t="shared" si="0"/>
        <v>-69100000</v>
      </c>
      <c r="F28" s="20"/>
    </row>
    <row r="29" spans="1:6">
      <c r="A29" s="6" t="s">
        <v>5</v>
      </c>
      <c r="B29" s="6" t="s">
        <v>14</v>
      </c>
      <c r="C29" s="7">
        <v>0</v>
      </c>
      <c r="D29" s="18">
        <v>82800000</v>
      </c>
      <c r="E29" s="8">
        <f t="shared" si="0"/>
        <v>-82800000</v>
      </c>
      <c r="F29" s="20"/>
    </row>
    <row r="30" spans="1:6">
      <c r="A30" s="6" t="s">
        <v>6</v>
      </c>
      <c r="B30" s="6" t="s">
        <v>14</v>
      </c>
      <c r="C30" s="7">
        <v>0</v>
      </c>
      <c r="D30" s="18">
        <v>79600000</v>
      </c>
      <c r="E30" s="8">
        <f t="shared" si="0"/>
        <v>-79600000</v>
      </c>
      <c r="F30" s="20"/>
    </row>
  </sheetData>
  <mergeCells count="4">
    <mergeCell ref="F4:F6"/>
    <mergeCell ref="F7:F9"/>
    <mergeCell ref="F16:F30"/>
    <mergeCell ref="F10:F15"/>
  </mergeCells>
  <phoneticPr fontId="2"/>
  <pageMargins left="0.7" right="0.7" top="0.75" bottom="0.75" header="0.3" footer="0.3"/>
  <pageSetup paperSize="9" scale="74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76A8-F8E8-4E9E-A74C-81FE329E4CB9}">
  <sheetPr>
    <pageSetUpPr fitToPage="1"/>
  </sheetPr>
  <dimension ref="A1:R40"/>
  <sheetViews>
    <sheetView workbookViewId="0">
      <selection activeCell="J24" sqref="J24"/>
    </sheetView>
  </sheetViews>
  <sheetFormatPr defaultRowHeight="18.75"/>
  <cols>
    <col min="2" max="2" width="15.125" bestFit="1" customWidth="1"/>
    <col min="3" max="3" width="13" bestFit="1" customWidth="1"/>
    <col min="4" max="4" width="12.125" style="2" customWidth="1"/>
    <col min="5" max="5" width="6.5" customWidth="1"/>
    <col min="8" max="8" width="15.125" bestFit="1" customWidth="1"/>
    <col min="9" max="9" width="11" bestFit="1" customWidth="1"/>
    <col min="10" max="10" width="12.125" style="2" customWidth="1"/>
    <col min="13" max="13" width="17.625" bestFit="1" customWidth="1"/>
    <col min="14" max="14" width="15.375" bestFit="1" customWidth="1"/>
    <col min="15" max="18" width="13.125" bestFit="1" customWidth="1"/>
  </cols>
  <sheetData>
    <row r="1" spans="1:18">
      <c r="A1" s="1" t="s">
        <v>27</v>
      </c>
      <c r="E1" s="12"/>
    </row>
    <row r="3" spans="1:18">
      <c r="A3" s="1" t="s">
        <v>28</v>
      </c>
      <c r="G3" s="1" t="s">
        <v>45</v>
      </c>
      <c r="M3" s="1" t="s">
        <v>28</v>
      </c>
    </row>
    <row r="4" spans="1:18" s="11" customFormat="1">
      <c r="A4" s="11" t="s">
        <v>2</v>
      </c>
      <c r="B4" s="11" t="s">
        <v>1</v>
      </c>
      <c r="C4" s="11" t="s">
        <v>29</v>
      </c>
      <c r="D4" s="13" t="s">
        <v>30</v>
      </c>
      <c r="E4" s="11" t="s">
        <v>40</v>
      </c>
      <c r="G4" s="11" t="s">
        <v>2</v>
      </c>
      <c r="H4" s="11" t="s">
        <v>1</v>
      </c>
      <c r="I4" s="11" t="s">
        <v>29</v>
      </c>
      <c r="J4" s="13" t="s">
        <v>30</v>
      </c>
      <c r="K4" s="11" t="s">
        <v>40</v>
      </c>
      <c r="M4" s="4" t="s">
        <v>43</v>
      </c>
      <c r="N4" s="4" t="s">
        <v>44</v>
      </c>
      <c r="O4"/>
      <c r="P4"/>
      <c r="Q4"/>
      <c r="R4"/>
    </row>
    <row r="5" spans="1:18" s="11" customFormat="1">
      <c r="A5" s="11" t="s">
        <v>4</v>
      </c>
      <c r="B5" s="11" t="s">
        <v>42</v>
      </c>
      <c r="C5" s="11" t="s">
        <v>34</v>
      </c>
      <c r="D5" s="13">
        <v>179706000</v>
      </c>
      <c r="G5" s="11" t="s">
        <v>4</v>
      </c>
      <c r="H5" s="11" t="s">
        <v>31</v>
      </c>
      <c r="I5" s="11" t="s">
        <v>48</v>
      </c>
      <c r="J5" s="13">
        <v>31763555</v>
      </c>
      <c r="M5" s="4" t="s">
        <v>10</v>
      </c>
      <c r="N5" t="s">
        <v>41</v>
      </c>
      <c r="O5" t="s">
        <v>25</v>
      </c>
      <c r="P5" t="s">
        <v>24</v>
      </c>
      <c r="Q5" t="s">
        <v>26</v>
      </c>
      <c r="R5" t="s">
        <v>11</v>
      </c>
    </row>
    <row r="6" spans="1:18" s="11" customFormat="1">
      <c r="A6" s="11" t="s">
        <v>4</v>
      </c>
      <c r="B6" s="11" t="s">
        <v>42</v>
      </c>
      <c r="C6" s="11" t="s">
        <v>39</v>
      </c>
      <c r="D6" s="13">
        <v>3266000</v>
      </c>
      <c r="G6" s="11" t="s">
        <v>4</v>
      </c>
      <c r="H6" s="11" t="s">
        <v>32</v>
      </c>
      <c r="I6" s="11" t="s">
        <v>48</v>
      </c>
      <c r="J6" s="13">
        <v>52225813</v>
      </c>
      <c r="M6" s="5" t="s">
        <v>3</v>
      </c>
      <c r="N6" s="3">
        <v>188547800</v>
      </c>
      <c r="O6" s="3">
        <v>18610308</v>
      </c>
      <c r="P6" s="3">
        <v>6666739</v>
      </c>
      <c r="Q6" s="3">
        <v>17085949</v>
      </c>
      <c r="R6" s="3">
        <v>230910796</v>
      </c>
    </row>
    <row r="7" spans="1:18" s="11" customFormat="1">
      <c r="A7" s="11" t="s">
        <v>4</v>
      </c>
      <c r="B7" s="11" t="s">
        <v>42</v>
      </c>
      <c r="C7" s="11" t="s">
        <v>37</v>
      </c>
      <c r="D7" s="13">
        <v>5575800</v>
      </c>
      <c r="G7" s="11" t="s">
        <v>4</v>
      </c>
      <c r="H7" s="11" t="s">
        <v>33</v>
      </c>
      <c r="I7" s="11" t="s">
        <v>48</v>
      </c>
      <c r="J7" s="13">
        <v>43539793</v>
      </c>
      <c r="M7" s="5" t="s">
        <v>5</v>
      </c>
      <c r="N7" s="3">
        <v>214784502</v>
      </c>
      <c r="O7" s="3">
        <v>19026792</v>
      </c>
      <c r="P7" s="3">
        <v>7028877</v>
      </c>
      <c r="Q7" s="3">
        <v>17160435</v>
      </c>
      <c r="R7" s="3">
        <v>258000606</v>
      </c>
    </row>
    <row r="8" spans="1:18" s="11" customFormat="1">
      <c r="A8" s="11" t="s">
        <v>5</v>
      </c>
      <c r="B8" s="11" t="s">
        <v>42</v>
      </c>
      <c r="C8" s="11" t="s">
        <v>34</v>
      </c>
      <c r="D8" s="13">
        <v>209416000</v>
      </c>
      <c r="G8" s="11" t="s">
        <v>4</v>
      </c>
      <c r="H8" s="11" t="s">
        <v>31</v>
      </c>
      <c r="I8" s="11" t="s">
        <v>47</v>
      </c>
      <c r="J8" s="13">
        <v>4135369</v>
      </c>
      <c r="M8" s="5" t="s">
        <v>6</v>
      </c>
      <c r="N8" s="3">
        <v>216671604</v>
      </c>
      <c r="O8" s="3">
        <v>21038591</v>
      </c>
      <c r="P8" s="3">
        <v>7361705</v>
      </c>
      <c r="Q8" s="3">
        <v>8065095</v>
      </c>
      <c r="R8" s="3">
        <v>253136995</v>
      </c>
    </row>
    <row r="9" spans="1:18" s="11" customFormat="1">
      <c r="A9" s="11" t="s">
        <v>5</v>
      </c>
      <c r="B9" s="11" t="s">
        <v>42</v>
      </c>
      <c r="C9" s="11" t="s">
        <v>39</v>
      </c>
      <c r="D9" s="13">
        <v>0</v>
      </c>
      <c r="G9" s="11" t="s">
        <v>4</v>
      </c>
      <c r="H9" s="11" t="s">
        <v>32</v>
      </c>
      <c r="I9" s="11" t="s">
        <v>47</v>
      </c>
      <c r="J9" s="13">
        <v>46013</v>
      </c>
      <c r="M9" s="5" t="s">
        <v>11</v>
      </c>
      <c r="N9" s="3">
        <v>620003906</v>
      </c>
      <c r="O9" s="3">
        <v>58675691</v>
      </c>
      <c r="P9" s="3">
        <v>21057321</v>
      </c>
      <c r="Q9" s="3">
        <v>42311479</v>
      </c>
      <c r="R9" s="3">
        <v>742048397</v>
      </c>
    </row>
    <row r="10" spans="1:18" s="11" customFormat="1">
      <c r="A10" s="11" t="s">
        <v>5</v>
      </c>
      <c r="B10" s="11" t="s">
        <v>42</v>
      </c>
      <c r="C10" s="11" t="s">
        <v>37</v>
      </c>
      <c r="D10" s="13">
        <v>5368502</v>
      </c>
      <c r="G10" s="11" t="s">
        <v>4</v>
      </c>
      <c r="H10" s="11" t="s">
        <v>33</v>
      </c>
      <c r="I10" s="11" t="s">
        <v>47</v>
      </c>
      <c r="J10" s="13">
        <v>43433</v>
      </c>
      <c r="M10"/>
      <c r="N10"/>
      <c r="O10"/>
    </row>
    <row r="11" spans="1:18" s="11" customFormat="1">
      <c r="A11" s="11" t="s">
        <v>6</v>
      </c>
      <c r="B11" s="11" t="s">
        <v>42</v>
      </c>
      <c r="C11" s="11" t="s">
        <v>34</v>
      </c>
      <c r="D11" s="13">
        <v>211340000</v>
      </c>
      <c r="G11" s="11" t="s">
        <v>4</v>
      </c>
      <c r="H11" s="11" t="s">
        <v>31</v>
      </c>
      <c r="I11" s="11" t="s">
        <v>46</v>
      </c>
      <c r="J11" s="13">
        <v>38999769</v>
      </c>
      <c r="M11"/>
      <c r="N11"/>
      <c r="O11"/>
    </row>
    <row r="12" spans="1:18" s="11" customFormat="1">
      <c r="A12" s="11" t="s">
        <v>6</v>
      </c>
      <c r="B12" s="11" t="s">
        <v>42</v>
      </c>
      <c r="C12" s="11" t="s">
        <v>39</v>
      </c>
      <c r="D12" s="13">
        <v>0</v>
      </c>
      <c r="G12" s="11" t="s">
        <v>4</v>
      </c>
      <c r="H12" s="11" t="s">
        <v>32</v>
      </c>
      <c r="I12" s="11" t="s">
        <v>46</v>
      </c>
      <c r="J12" s="13">
        <v>22239676</v>
      </c>
      <c r="M12" s="14" t="s">
        <v>45</v>
      </c>
      <c r="N12"/>
      <c r="O12"/>
    </row>
    <row r="13" spans="1:18" s="11" customFormat="1">
      <c r="A13" s="11" t="s">
        <v>6</v>
      </c>
      <c r="B13" s="11" t="s">
        <v>42</v>
      </c>
      <c r="C13" s="11" t="s">
        <v>37</v>
      </c>
      <c r="D13" s="13">
        <v>5331604</v>
      </c>
      <c r="G13" s="11" t="s">
        <v>4</v>
      </c>
      <c r="H13" s="11" t="s">
        <v>33</v>
      </c>
      <c r="I13" s="11" t="s">
        <v>46</v>
      </c>
      <c r="J13" s="13">
        <v>18449198</v>
      </c>
      <c r="M13" s="4" t="s">
        <v>43</v>
      </c>
      <c r="N13" s="4" t="s">
        <v>44</v>
      </c>
      <c r="O13"/>
      <c r="P13"/>
      <c r="Q13"/>
      <c r="R13"/>
    </row>
    <row r="14" spans="1:18" s="11" customFormat="1">
      <c r="A14" s="11" t="s">
        <v>4</v>
      </c>
      <c r="B14" s="11" t="s">
        <v>31</v>
      </c>
      <c r="C14" s="11" t="s">
        <v>35</v>
      </c>
      <c r="D14" s="13">
        <v>6408250</v>
      </c>
      <c r="G14" s="11" t="s">
        <v>4</v>
      </c>
      <c r="H14" s="11" t="s">
        <v>42</v>
      </c>
      <c r="I14" s="11" t="s">
        <v>46</v>
      </c>
      <c r="J14" s="13">
        <v>19468177</v>
      </c>
      <c r="M14" s="4" t="s">
        <v>10</v>
      </c>
      <c r="N14" t="s">
        <v>41</v>
      </c>
      <c r="O14" t="s">
        <v>25</v>
      </c>
      <c r="P14" t="s">
        <v>24</v>
      </c>
      <c r="Q14" t="s">
        <v>26</v>
      </c>
      <c r="R14" t="s">
        <v>11</v>
      </c>
    </row>
    <row r="15" spans="1:18" s="11" customFormat="1">
      <c r="A15" s="11" t="s">
        <v>4</v>
      </c>
      <c r="B15" s="11" t="s">
        <v>31</v>
      </c>
      <c r="C15" s="11" t="s">
        <v>36</v>
      </c>
      <c r="D15" s="13">
        <v>0</v>
      </c>
      <c r="G15" s="11" t="s">
        <v>5</v>
      </c>
      <c r="H15" s="11" t="s">
        <v>31</v>
      </c>
      <c r="I15" s="11" t="s">
        <v>48</v>
      </c>
      <c r="J15" s="13">
        <v>33926810</v>
      </c>
      <c r="M15" s="5" t="s">
        <v>3</v>
      </c>
      <c r="N15" s="3">
        <v>19468177</v>
      </c>
      <c r="O15" s="3">
        <v>74511502</v>
      </c>
      <c r="P15" s="3">
        <v>74898693</v>
      </c>
      <c r="Q15" s="3">
        <v>62032424</v>
      </c>
      <c r="R15" s="3">
        <v>230910796</v>
      </c>
    </row>
    <row r="16" spans="1:18" s="11" customFormat="1">
      <c r="A16" s="11" t="s">
        <v>4</v>
      </c>
      <c r="B16" s="11" t="s">
        <v>31</v>
      </c>
      <c r="C16" s="11" t="s">
        <v>38</v>
      </c>
      <c r="D16" s="13">
        <v>258489</v>
      </c>
      <c r="G16" s="11" t="s">
        <v>5</v>
      </c>
      <c r="H16" s="11" t="s">
        <v>32</v>
      </c>
      <c r="I16" s="11" t="s">
        <v>48</v>
      </c>
      <c r="J16" s="13">
        <v>60079179</v>
      </c>
      <c r="M16" s="5" t="s">
        <v>5</v>
      </c>
      <c r="N16" s="3">
        <v>32840296</v>
      </c>
      <c r="O16" s="3">
        <v>83677474</v>
      </c>
      <c r="P16" s="3">
        <v>73296811</v>
      </c>
      <c r="Q16" s="3">
        <v>68186025</v>
      </c>
      <c r="R16" s="3">
        <v>258000606</v>
      </c>
    </row>
    <row r="17" spans="1:18" s="11" customFormat="1">
      <c r="A17" s="11" t="s">
        <v>5</v>
      </c>
      <c r="B17" s="11" t="s">
        <v>31</v>
      </c>
      <c r="C17" s="11" t="s">
        <v>35</v>
      </c>
      <c r="D17" s="13">
        <v>6872153</v>
      </c>
      <c r="G17" s="11" t="s">
        <v>5</v>
      </c>
      <c r="H17" s="11" t="s">
        <v>33</v>
      </c>
      <c r="I17" s="11" t="s">
        <v>48</v>
      </c>
      <c r="J17" s="13">
        <v>48447065</v>
      </c>
      <c r="M17" s="5" t="s">
        <v>6</v>
      </c>
      <c r="N17" s="3">
        <v>32884825</v>
      </c>
      <c r="O17" s="3">
        <v>82200108</v>
      </c>
      <c r="P17" s="3">
        <v>81856531</v>
      </c>
      <c r="Q17" s="3">
        <v>56195531</v>
      </c>
      <c r="R17" s="3">
        <v>253136995</v>
      </c>
    </row>
    <row r="18" spans="1:18" s="11" customFormat="1">
      <c r="A18" s="11" t="s">
        <v>5</v>
      </c>
      <c r="B18" s="11" t="s">
        <v>31</v>
      </c>
      <c r="C18" s="11" t="s">
        <v>36</v>
      </c>
      <c r="D18" s="13">
        <v>0</v>
      </c>
      <c r="G18" s="11" t="s">
        <v>5</v>
      </c>
      <c r="H18" s="11" t="s">
        <v>31</v>
      </c>
      <c r="I18" s="11" t="s">
        <v>47</v>
      </c>
      <c r="J18" s="13">
        <v>4690287</v>
      </c>
      <c r="M18" s="5" t="s">
        <v>11</v>
      </c>
      <c r="N18" s="3">
        <v>85193298</v>
      </c>
      <c r="O18" s="3">
        <v>240389084</v>
      </c>
      <c r="P18" s="3">
        <v>230052035</v>
      </c>
      <c r="Q18" s="3">
        <v>186413980</v>
      </c>
      <c r="R18" s="3">
        <v>742048397</v>
      </c>
    </row>
    <row r="19" spans="1:18" s="11" customFormat="1">
      <c r="A19" s="11" t="s">
        <v>5</v>
      </c>
      <c r="B19" s="11" t="s">
        <v>31</v>
      </c>
      <c r="C19" s="11" t="s">
        <v>38</v>
      </c>
      <c r="D19" s="13">
        <v>156724</v>
      </c>
      <c r="G19" s="11" t="s">
        <v>5</v>
      </c>
      <c r="H19" s="11" t="s">
        <v>32</v>
      </c>
      <c r="I19" s="11" t="s">
        <v>47</v>
      </c>
      <c r="J19" s="13">
        <v>58989</v>
      </c>
      <c r="M19"/>
      <c r="N19"/>
      <c r="O19"/>
    </row>
    <row r="20" spans="1:18" s="11" customFormat="1">
      <c r="A20" s="11" t="s">
        <v>6</v>
      </c>
      <c r="B20" s="11" t="s">
        <v>31</v>
      </c>
      <c r="C20" s="11" t="s">
        <v>35</v>
      </c>
      <c r="D20" s="13">
        <v>7150255</v>
      </c>
      <c r="G20" s="11" t="s">
        <v>5</v>
      </c>
      <c r="H20" s="11" t="s">
        <v>33</v>
      </c>
      <c r="I20" s="11" t="s">
        <v>47</v>
      </c>
      <c r="J20" s="13">
        <v>41778</v>
      </c>
      <c r="M20"/>
      <c r="N20"/>
      <c r="O20"/>
    </row>
    <row r="21" spans="1:18" s="11" customFormat="1">
      <c r="A21" s="11" t="s">
        <v>6</v>
      </c>
      <c r="B21" s="11" t="s">
        <v>31</v>
      </c>
      <c r="C21" s="11" t="s">
        <v>36</v>
      </c>
      <c r="D21" s="13">
        <v>0</v>
      </c>
      <c r="G21" s="11" t="s">
        <v>5</v>
      </c>
      <c r="H21" s="11" t="s">
        <v>31</v>
      </c>
      <c r="I21" s="11" t="s">
        <v>46</v>
      </c>
      <c r="J21" s="13">
        <v>34679714</v>
      </c>
      <c r="M21" s="15" t="s">
        <v>49</v>
      </c>
      <c r="N21"/>
      <c r="O21"/>
    </row>
    <row r="22" spans="1:18" s="11" customFormat="1">
      <c r="A22" s="11" t="s">
        <v>6</v>
      </c>
      <c r="B22" s="11" t="s">
        <v>31</v>
      </c>
      <c r="C22" s="11" t="s">
        <v>38</v>
      </c>
      <c r="D22" s="13">
        <v>211450</v>
      </c>
      <c r="G22" s="11" t="s">
        <v>5</v>
      </c>
      <c r="H22" s="11" t="s">
        <v>32</v>
      </c>
      <c r="I22" s="11" t="s">
        <v>46</v>
      </c>
      <c r="J22" s="13">
        <v>23539306</v>
      </c>
      <c r="M22" s="17" t="s">
        <v>2</v>
      </c>
      <c r="N22" s="10" t="s">
        <v>9</v>
      </c>
      <c r="O22"/>
      <c r="P22"/>
      <c r="Q22"/>
      <c r="R22"/>
    </row>
    <row r="23" spans="1:18" s="11" customFormat="1">
      <c r="A23" s="11" t="s">
        <v>4</v>
      </c>
      <c r="B23" s="11" t="s">
        <v>32</v>
      </c>
      <c r="C23" s="11" t="s">
        <v>35</v>
      </c>
      <c r="D23" s="13">
        <v>9711550</v>
      </c>
      <c r="G23" s="11" t="s">
        <v>5</v>
      </c>
      <c r="H23" s="11" t="s">
        <v>33</v>
      </c>
      <c r="I23" s="11" t="s">
        <v>46</v>
      </c>
      <c r="J23" s="13">
        <v>19697182</v>
      </c>
      <c r="M23" s="16" t="s">
        <v>3</v>
      </c>
      <c r="N23" s="7">
        <f>GETPIVOTDATA("金額（円）",$M$4,"年度","R5")-GETPIVOTDATA("金額（円）",$M$13,"年度","R5")</f>
        <v>0</v>
      </c>
      <c r="O23"/>
      <c r="P23"/>
      <c r="Q23"/>
      <c r="R23"/>
    </row>
    <row r="24" spans="1:18" s="11" customFormat="1">
      <c r="A24" s="11" t="s">
        <v>4</v>
      </c>
      <c r="B24" s="11" t="s">
        <v>32</v>
      </c>
      <c r="C24" s="11" t="s">
        <v>36</v>
      </c>
      <c r="D24" s="13">
        <v>7521138</v>
      </c>
      <c r="G24" s="11" t="s">
        <v>5</v>
      </c>
      <c r="H24" s="11" t="s">
        <v>42</v>
      </c>
      <c r="I24" s="11" t="s">
        <v>46</v>
      </c>
      <c r="J24" s="13">
        <v>32840296</v>
      </c>
      <c r="M24" s="16" t="s">
        <v>5</v>
      </c>
      <c r="N24" s="7">
        <f>GETPIVOTDATA("金額（円）",$M$4,"年度","R6")-GETPIVOTDATA("金額（円）",$M$13,"年度","R6")</f>
        <v>0</v>
      </c>
      <c r="O24"/>
      <c r="P24"/>
      <c r="Q24"/>
      <c r="R24"/>
    </row>
    <row r="25" spans="1:18" s="11" customFormat="1">
      <c r="A25" s="11" t="s">
        <v>4</v>
      </c>
      <c r="B25" s="11" t="s">
        <v>32</v>
      </c>
      <c r="C25" s="11" t="s">
        <v>38</v>
      </c>
      <c r="D25" s="13">
        <v>1377620</v>
      </c>
      <c r="G25" s="11" t="s">
        <v>6</v>
      </c>
      <c r="H25" s="11" t="s">
        <v>31</v>
      </c>
      <c r="I25" s="11" t="s">
        <v>48</v>
      </c>
      <c r="J25" s="13">
        <v>35694694</v>
      </c>
      <c r="M25" s="16" t="s">
        <v>6</v>
      </c>
      <c r="N25" s="7">
        <f>GETPIVOTDATA("金額（円）",$M$4,"年度","R7")-GETPIVOTDATA("金額（円）",$M$13,"年度","R7")</f>
        <v>0</v>
      </c>
      <c r="O25"/>
    </row>
    <row r="26" spans="1:18" s="11" customFormat="1">
      <c r="A26" s="11" t="s">
        <v>5</v>
      </c>
      <c r="B26" s="11" t="s">
        <v>32</v>
      </c>
      <c r="C26" s="11" t="s">
        <v>35</v>
      </c>
      <c r="D26" s="13">
        <v>9900306</v>
      </c>
      <c r="G26" s="11" t="s">
        <v>6</v>
      </c>
      <c r="H26" s="11" t="s">
        <v>32</v>
      </c>
      <c r="I26" s="11" t="s">
        <v>48</v>
      </c>
      <c r="J26" s="13">
        <v>56749493</v>
      </c>
      <c r="M26"/>
      <c r="N26"/>
      <c r="O26"/>
    </row>
    <row r="27" spans="1:18" s="11" customFormat="1">
      <c r="A27" s="11" t="s">
        <v>5</v>
      </c>
      <c r="B27" s="11" t="s">
        <v>32</v>
      </c>
      <c r="C27" s="11" t="s">
        <v>36</v>
      </c>
      <c r="D27" s="13">
        <v>7770393</v>
      </c>
      <c r="G27" s="11" t="s">
        <v>6</v>
      </c>
      <c r="H27" s="11" t="s">
        <v>33</v>
      </c>
      <c r="I27" s="11" t="s">
        <v>48</v>
      </c>
      <c r="J27" s="13">
        <v>35466900</v>
      </c>
      <c r="M27"/>
      <c r="N27"/>
      <c r="O27"/>
    </row>
    <row r="28" spans="1:18" s="11" customFormat="1">
      <c r="A28" s="11" t="s">
        <v>5</v>
      </c>
      <c r="B28" s="11" t="s">
        <v>32</v>
      </c>
      <c r="C28" s="11" t="s">
        <v>38</v>
      </c>
      <c r="D28" s="13">
        <v>1356093</v>
      </c>
      <c r="G28" s="11" t="s">
        <v>6</v>
      </c>
      <c r="H28" s="11" t="s">
        <v>31</v>
      </c>
      <c r="I28" s="11" t="s">
        <v>47</v>
      </c>
      <c r="J28" s="13">
        <v>3907822</v>
      </c>
      <c r="M28"/>
      <c r="N28"/>
      <c r="O28"/>
    </row>
    <row r="29" spans="1:18" s="11" customFormat="1">
      <c r="A29" s="11" t="s">
        <v>6</v>
      </c>
      <c r="B29" s="11" t="s">
        <v>32</v>
      </c>
      <c r="C29" s="11" t="s">
        <v>35</v>
      </c>
      <c r="D29" s="13">
        <v>10506405</v>
      </c>
      <c r="G29" s="11" t="s">
        <v>6</v>
      </c>
      <c r="H29" s="11" t="s">
        <v>32</v>
      </c>
      <c r="I29" s="11" t="s">
        <v>47</v>
      </c>
      <c r="J29" s="13">
        <v>46785</v>
      </c>
      <c r="M29"/>
      <c r="N29"/>
      <c r="O29"/>
    </row>
    <row r="30" spans="1:18" s="11" customFormat="1">
      <c r="A30" s="11" t="s">
        <v>6</v>
      </c>
      <c r="B30" s="11" t="s">
        <v>32</v>
      </c>
      <c r="C30" s="11" t="s">
        <v>36</v>
      </c>
      <c r="D30" s="13">
        <v>9167971</v>
      </c>
      <c r="G30" s="11" t="s">
        <v>6</v>
      </c>
      <c r="H30" s="11" t="s">
        <v>33</v>
      </c>
      <c r="I30" s="11" t="s">
        <v>47</v>
      </c>
      <c r="J30" s="13">
        <v>47911</v>
      </c>
      <c r="M30"/>
      <c r="N30"/>
      <c r="O30"/>
    </row>
    <row r="31" spans="1:18" s="11" customFormat="1">
      <c r="A31" s="11" t="s">
        <v>6</v>
      </c>
      <c r="B31" s="11" t="s">
        <v>32</v>
      </c>
      <c r="C31" s="11" t="s">
        <v>38</v>
      </c>
      <c r="D31" s="13">
        <v>1364215</v>
      </c>
      <c r="G31" s="11" t="s">
        <v>6</v>
      </c>
      <c r="H31" s="11" t="s">
        <v>31</v>
      </c>
      <c r="I31" s="11" t="s">
        <v>46</v>
      </c>
      <c r="J31" s="13">
        <v>42254015</v>
      </c>
    </row>
    <row r="32" spans="1:18" s="11" customFormat="1">
      <c r="A32" s="11" t="s">
        <v>4</v>
      </c>
      <c r="B32" s="11" t="s">
        <v>33</v>
      </c>
      <c r="C32" s="11" t="s">
        <v>35</v>
      </c>
      <c r="D32" s="13">
        <v>8344775</v>
      </c>
      <c r="G32" s="11" t="s">
        <v>6</v>
      </c>
      <c r="H32" s="11" t="s">
        <v>32</v>
      </c>
      <c r="I32" s="11" t="s">
        <v>46</v>
      </c>
      <c r="J32" s="13">
        <v>25403830</v>
      </c>
    </row>
    <row r="33" spans="1:10" s="11" customFormat="1">
      <c r="A33" s="11" t="s">
        <v>4</v>
      </c>
      <c r="B33" s="11" t="s">
        <v>33</v>
      </c>
      <c r="C33" s="11" t="s">
        <v>36</v>
      </c>
      <c r="D33" s="13">
        <v>8607214</v>
      </c>
      <c r="G33" s="11" t="s">
        <v>6</v>
      </c>
      <c r="H33" s="11" t="s">
        <v>33</v>
      </c>
      <c r="I33" s="11" t="s">
        <v>46</v>
      </c>
      <c r="J33" s="13">
        <v>20680720</v>
      </c>
    </row>
    <row r="34" spans="1:10" s="11" customFormat="1">
      <c r="A34" s="11" t="s">
        <v>4</v>
      </c>
      <c r="B34" s="11" t="s">
        <v>33</v>
      </c>
      <c r="C34" s="11" t="s">
        <v>38</v>
      </c>
      <c r="D34" s="13">
        <v>133960</v>
      </c>
      <c r="G34" s="11" t="s">
        <v>6</v>
      </c>
      <c r="H34" s="11" t="s">
        <v>42</v>
      </c>
      <c r="I34" s="11" t="s">
        <v>46</v>
      </c>
      <c r="J34" s="13">
        <v>32884825</v>
      </c>
    </row>
    <row r="35" spans="1:10" s="11" customFormat="1">
      <c r="A35" s="11" t="s">
        <v>5</v>
      </c>
      <c r="B35" s="11" t="s">
        <v>33</v>
      </c>
      <c r="C35" s="11" t="s">
        <v>35</v>
      </c>
      <c r="D35" s="13">
        <v>7826955</v>
      </c>
    </row>
    <row r="36" spans="1:10" s="11" customFormat="1">
      <c r="A36" s="11" t="s">
        <v>5</v>
      </c>
      <c r="B36" s="11" t="s">
        <v>33</v>
      </c>
      <c r="C36" s="11" t="s">
        <v>36</v>
      </c>
      <c r="D36" s="13">
        <v>9181454</v>
      </c>
    </row>
    <row r="37" spans="1:10" s="11" customFormat="1">
      <c r="A37" s="11" t="s">
        <v>5</v>
      </c>
      <c r="B37" s="11" t="s">
        <v>33</v>
      </c>
      <c r="C37" s="11" t="s">
        <v>38</v>
      </c>
      <c r="D37" s="13">
        <v>152026</v>
      </c>
    </row>
    <row r="38" spans="1:10" s="11" customFormat="1">
      <c r="A38" s="11" t="s">
        <v>6</v>
      </c>
      <c r="B38" s="11" t="s">
        <v>33</v>
      </c>
      <c r="C38" s="11" t="s">
        <v>35</v>
      </c>
      <c r="D38" s="13">
        <v>3571479</v>
      </c>
    </row>
    <row r="39" spans="1:10" s="11" customFormat="1">
      <c r="A39" s="11" t="s">
        <v>6</v>
      </c>
      <c r="B39" s="11" t="s">
        <v>33</v>
      </c>
      <c r="C39" s="11" t="s">
        <v>36</v>
      </c>
      <c r="D39" s="13">
        <v>4422713</v>
      </c>
    </row>
    <row r="40" spans="1:10" s="11" customFormat="1">
      <c r="A40" s="11" t="s">
        <v>6</v>
      </c>
      <c r="B40" s="11" t="s">
        <v>33</v>
      </c>
      <c r="C40" s="11" t="s">
        <v>38</v>
      </c>
      <c r="D40" s="13">
        <v>70903</v>
      </c>
    </row>
  </sheetData>
  <phoneticPr fontId="2"/>
  <pageMargins left="0.7" right="0.7" top="0.75" bottom="0.75" header="0.3" footer="0.3"/>
  <pageSetup paperSize="8" scale="82" orientation="landscape" verticalDpi="0" r:id="rId3"/>
  <tableParts count="2"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AD00B57-25C6-4897-92EB-4F4C60FCD658}">
  <ds:schemaRefs>
    <ds:schemaRef ds:uri="http://schemas.microsoft.com/DataMashup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直近3か年の各施設の収支状況</vt:lpstr>
      <vt:lpstr>公民館の収支状況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2026-10-14T03:59:59Z</dcterms:modified>
</cp:coreProperties>
</file>